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4" firstSheet="5" activeTab="9"/>
  </bookViews>
  <sheets>
    <sheet name="plan dochodów" sheetId="1" r:id="rId1"/>
    <sheet name="plan wydatków ogółem" sheetId="2" r:id="rId2"/>
    <sheet name="plan wydatków bieżących" sheetId="3" r:id="rId3"/>
    <sheet name="plan wydatków majątkowych" sheetId="4" r:id="rId4"/>
    <sheet name="limity wydatków" sheetId="5" r:id="rId5"/>
    <sheet name="plan wydatków prog. i proj." sheetId="6" r:id="rId6"/>
    <sheet name="doch. i wyd. - tab.7" sheetId="7" r:id="rId7"/>
    <sheet name="tab. 8" sheetId="8" r:id="rId8"/>
    <sheet name="tab.9" sheetId="9" r:id="rId9"/>
    <sheet name="tab. 10" sheetId="10" r:id="rId10"/>
    <sheet name="tab. 11" sheetId="11" r:id="rId11"/>
    <sheet name="tab. 12" sheetId="12" r:id="rId12"/>
  </sheets>
  <definedNames>
    <definedName name="_xlnm.Print_Area" localSheetId="0">'plan dochodów'!$A$1:$O$95</definedName>
  </definedNames>
  <calcPr fullCalcOnLoad="1"/>
</workbook>
</file>

<file path=xl/comments11.xml><?xml version="1.0" encoding="utf-8"?>
<comments xmlns="http://schemas.openxmlformats.org/spreadsheetml/2006/main">
  <authors>
    <author>FINANSOWY_1</author>
  </authors>
  <commentList>
    <comment ref="A17" authorId="0">
      <text>
        <r>
          <rPr>
            <b/>
            <sz val="8"/>
            <rFont val="Tahoma"/>
            <family val="0"/>
          </rPr>
          <t>FINANSOWY_1: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<sst xmlns="http://schemas.openxmlformats.org/spreadsheetml/2006/main" count="1218" uniqueCount="507">
  <si>
    <t xml:space="preserve"> </t>
  </si>
  <si>
    <t>Dział</t>
  </si>
  <si>
    <t>Źródło dochodu</t>
  </si>
  <si>
    <t>bieżące</t>
  </si>
  <si>
    <t>majątkowe</t>
  </si>
  <si>
    <t>4</t>
  </si>
  <si>
    <t>5</t>
  </si>
  <si>
    <t>600</t>
  </si>
  <si>
    <t>Transport i łączność</t>
  </si>
  <si>
    <t>Gospodarka mieszkaniowa</t>
  </si>
  <si>
    <t xml:space="preserve"> - dochody z najmu i dzierżawy składników majątkowych Skarbu Państwa, jednostek samorządu terytorialnego lub innych jednostek zaliczanych do sektora finansów publicznych oraz innych umów o podobnym charakterze</t>
  </si>
  <si>
    <t xml:space="preserve"> - wpływy z opłat za zarząd,użytkowanie i użytkowanie  wieczyste nieruchomości</t>
  </si>
  <si>
    <t>Działalność usługowa</t>
  </si>
  <si>
    <t>Administracja publiczna</t>
  </si>
  <si>
    <t>Urzędy naczelnych organów władzy państwowej, kontroli i ochrony prawa oraz sądownictwa</t>
  </si>
  <si>
    <t>Dochody od osób prawnych, od osób fizycznych i od innych jednostek nieposiadających osobowości prawnej oraz wydatki związane z ich poborem</t>
  </si>
  <si>
    <t xml:space="preserve"> - podatek od nieruchomości </t>
  </si>
  <si>
    <t xml:space="preserve"> - podatek rolny </t>
  </si>
  <si>
    <t xml:space="preserve"> - podatek leśny </t>
  </si>
  <si>
    <t xml:space="preserve"> - podatek od środków transportowych </t>
  </si>
  <si>
    <t xml:space="preserve"> - podatek od czynności cywilnoprawnych</t>
  </si>
  <si>
    <t xml:space="preserve"> - podatek od spadków i darowizn</t>
  </si>
  <si>
    <t xml:space="preserve">Różne rozliczenia </t>
  </si>
  <si>
    <t xml:space="preserve"> - część oświatowa subwencji ogólnej</t>
  </si>
  <si>
    <t>Pomoc społeczna</t>
  </si>
  <si>
    <t>OGÓŁEM</t>
  </si>
  <si>
    <t xml:space="preserve"> - dotacje celowe otrzymane  budżetu państwa na realizację własnych zadań bieżących gmin - zasiłki okresowe</t>
  </si>
  <si>
    <t xml:space="preserve"> - dotacje celowe otrzymane  budżetu państwa na realizację własnych zadań bieżących gmin - ośrodki pomocy społecznej</t>
  </si>
  <si>
    <t>Kultura fizyczna i sport</t>
  </si>
  <si>
    <t>-dotacje celowe otrzymane z powiatu na zadania bieżące realizowane na podstawie porozumień (umów) między jednostkami samorządu terytorialnego - zimowe utrzymanie dróg</t>
  </si>
  <si>
    <t xml:space="preserve"> - dotacje celowe otrzymane z budżetu państwa na zadania bieżące realizowane przez gminę na podstawie porozumień z organami administracji rządowej - opieka nad grobami wojennymi</t>
  </si>
  <si>
    <t>oraz składki na ubezpieczenia emerytalne i rentowe z ubezpieczenia społecznego</t>
  </si>
  <si>
    <t xml:space="preserve"> - dotacje celowe otrzymane z budżetu państwa na realizację zadań bieżących z zakresu administracji rządowej oraz innych zadań zleconych gminie ustawami - składki na ubezpieczenia zdrowotne</t>
  </si>
  <si>
    <t>dotacje</t>
  </si>
  <si>
    <t xml:space="preserve">                                        w tym:</t>
  </si>
  <si>
    <t xml:space="preserve">                                         w tym:</t>
  </si>
  <si>
    <t xml:space="preserve"> - podatek dochodowy od osób fizycznych, opłacany w formie karty podatkowej</t>
  </si>
  <si>
    <t xml:space="preserve"> - dotacje celowe otrzymane z budżetu państwa na realizację zadań bieżących z zakresu administracji rządowej oraz innych zadań zleconych gminie (związkom gmin) ustawami  </t>
  </si>
  <si>
    <t xml:space="preserve"> - odsetki od środków finansowych gromadzonych na rachunkach bankowych gminy</t>
  </si>
  <si>
    <t xml:space="preserve"> - opłata targowa</t>
  </si>
  <si>
    <t xml:space="preserve"> -  opłata skarbowa</t>
  </si>
  <si>
    <t xml:space="preserve"> - opłaty za wydawanie zezwoleń na sprzedaż alkoholu</t>
  </si>
  <si>
    <t>- opłaty lokalne pobierane przez jst na podstawie odrębnych ustaw</t>
  </si>
  <si>
    <t xml:space="preserve"> - dotacje celowe otrzymane z budżetu państwa na realizację zadań bieżących z zakresu administracji rządowej oraz innych zadań zleconych gminie (związkom gmin) ustawami </t>
  </si>
  <si>
    <t>inne</t>
  </si>
  <si>
    <t xml:space="preserve">                     PLAN DOCHODÓW BUDŻETU GMINY
               NA  2010R.                                                                                                                                                                    </t>
  </si>
  <si>
    <t>środki z tytułu art.. 5 ust. 1 pkt 2 i 3</t>
  </si>
  <si>
    <t>środki z tytułu art. 5 ust. 1 pkt 2 i 3</t>
  </si>
  <si>
    <t xml:space="preserve"> - odsetki od nieterminowo przekazywanych należności stanowiących dochody gminy</t>
  </si>
  <si>
    <t xml:space="preserve"> - udziały we wpływach z podatku dochodowego od osób fizycznych</t>
  </si>
  <si>
    <t xml:space="preserve"> - udziały we wpływach z podatku dochodowego od osób prawnych</t>
  </si>
  <si>
    <t>Ochrona zdrowia</t>
  </si>
  <si>
    <t>-dotacje celowe otrzymane z budżetu państwa na realizację zadań bieżących z zakresu administracji rządowej oraz innych zadań zleconych gminie</t>
  </si>
  <si>
    <t xml:space="preserve"> - dotacje celowe otrzymane z budżetu państwa na realizację zadań bieżących z zakresu administracji rządowej oraz innych zadań zleconych gminie ustawami - świadczenia rodzinne, świadczenia z funduszu alimentacyjnego</t>
  </si>
  <si>
    <t>3</t>
  </si>
  <si>
    <t>Dochody                              w tym</t>
  </si>
  <si>
    <t>Dochody                         w tym</t>
  </si>
  <si>
    <t>-wpływy z różnych dochodów</t>
  </si>
  <si>
    <t xml:space="preserve">           w tym</t>
  </si>
  <si>
    <t>Dochody                           w tym</t>
  </si>
  <si>
    <t>Dochody                     w tym</t>
  </si>
  <si>
    <t>Dochody                       w tym</t>
  </si>
  <si>
    <t>Dochody                      w tym</t>
  </si>
  <si>
    <t xml:space="preserve">ogółem:  </t>
  </si>
  <si>
    <t xml:space="preserve">Dochody          </t>
  </si>
  <si>
    <t xml:space="preserve">Dochody  </t>
  </si>
  <si>
    <t xml:space="preserve">ogółem:         </t>
  </si>
  <si>
    <t>Dochody                                      w tym:</t>
  </si>
  <si>
    <t xml:space="preserve"> ogółem    </t>
  </si>
  <si>
    <t xml:space="preserve"> Dochody </t>
  </si>
  <si>
    <t xml:space="preserve"> ogółem:  </t>
  </si>
  <si>
    <t>X</t>
  </si>
  <si>
    <t xml:space="preserve"> -dotacje rozwojowe</t>
  </si>
  <si>
    <t xml:space="preserve"> -dotacja celowa na pomoc finansową z powiatu na zadania bieżące gminy</t>
  </si>
  <si>
    <t>x</t>
  </si>
  <si>
    <t xml:space="preserve"> -dochody ze sprzedaży mienia</t>
  </si>
  <si>
    <t xml:space="preserve"> -różne dochody</t>
  </si>
  <si>
    <t xml:space="preserve"> -dotacje celowe otrzymane z budżetu państwa na realizację własnych zadań bieżących - zasiłki stałe</t>
  </si>
  <si>
    <t xml:space="preserve"> -dotacje celowe otrzymane z budżetu państwa na realizację własnych zadań bieżących - składki na ubezpieczenie zdrowotne</t>
  </si>
  <si>
    <t xml:space="preserve"> - wpływy z tytułu pomocy finansowej udzielanej między j.s.t. na zadania inwestycyjne</t>
  </si>
  <si>
    <t>Gospodarka komunalna i ochrona środowiska</t>
  </si>
  <si>
    <t>010</t>
  </si>
  <si>
    <t>Rolnictwo i łowiectwo</t>
  </si>
  <si>
    <t xml:space="preserve"> - dotacje na realizacje RPO</t>
  </si>
  <si>
    <t xml:space="preserve"> - wpływy z opłaty produktowej</t>
  </si>
  <si>
    <t xml:space="preserve"> -dotacje na realizacje RPO</t>
  </si>
  <si>
    <t xml:space="preserve">Tabela nr 1  </t>
  </si>
  <si>
    <t>do projektu uchwały budżetowej na 2010r.</t>
  </si>
  <si>
    <t>Tabela nr 2</t>
  </si>
  <si>
    <t xml:space="preserve">PLAN WYDATKÓW OGÓŁEM  BUDŻETU GMINY BOJSZOWY NA 2010 ROK </t>
  </si>
  <si>
    <t>WEDŁUG DZIAŁÓW, ROZDZIAŁÓW KLASYFIKACJI BUDŻETOWEJ</t>
  </si>
  <si>
    <t>w tym:</t>
  </si>
  <si>
    <t>Dz.</t>
  </si>
  <si>
    <t>Rozdz.</t>
  </si>
  <si>
    <t>Nazwa</t>
  </si>
  <si>
    <t>w złotych</t>
  </si>
  <si>
    <t>WYDATKI</t>
  </si>
  <si>
    <t xml:space="preserve">wydatki </t>
  </si>
  <si>
    <t>wydatki</t>
  </si>
  <si>
    <t xml:space="preserve">Plan </t>
  </si>
  <si>
    <t>Plan</t>
  </si>
  <si>
    <t>Wydatki</t>
  </si>
  <si>
    <t>Projekt</t>
  </si>
  <si>
    <t xml:space="preserve">majatkowe </t>
  </si>
  <si>
    <t>wg. uchwały</t>
  </si>
  <si>
    <t>inwestycyjne</t>
  </si>
  <si>
    <t>na rok 2010</t>
  </si>
  <si>
    <t>%</t>
  </si>
  <si>
    <t>ogółem</t>
  </si>
  <si>
    <t>wg uch. budż.</t>
  </si>
  <si>
    <t>na rok 2009</t>
  </si>
  <si>
    <t>Ogółem</t>
  </si>
  <si>
    <t>09/08</t>
  </si>
  <si>
    <t>ROLNICTWO I ŁOWIECTWO</t>
  </si>
  <si>
    <t>01010</t>
  </si>
  <si>
    <t>Infrastruktura wodociągowa i sanitacyjna wsi</t>
  </si>
  <si>
    <t>01030</t>
  </si>
  <si>
    <t>Izby rolnicze</t>
  </si>
  <si>
    <t>01095</t>
  </si>
  <si>
    <t>Pozostała działalność</t>
  </si>
  <si>
    <t>TRANSPORT I ŁĄCZNOŚĆ</t>
  </si>
  <si>
    <t>60016</t>
  </si>
  <si>
    <t>Drogi publiczne gminne</t>
  </si>
  <si>
    <t>60004</t>
  </si>
  <si>
    <t>Lokalny transport zbiorowy</t>
  </si>
  <si>
    <t>60014</t>
  </si>
  <si>
    <t>Drogi publiczne powiatowe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</si>
  <si>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</si>
  <si>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</si>
  <si>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</si>
  <si>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</si>
  <si>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</si>
  <si>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</si>
  <si>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71003</t>
  </si>
  <si>
    <t>Biuro planowania przestrzennego</t>
  </si>
  <si>
    <t>71035</t>
  </si>
  <si>
    <t>Cmentarze</t>
  </si>
  <si>
    <t>71014</t>
  </si>
  <si>
    <t>Opracowania geodezyjne i kartograficzne</t>
  </si>
  <si>
    <t>750</t>
  </si>
  <si>
    <t>ADMINISTRACJA PUBLICZNA</t>
  </si>
  <si>
    <t>75011</t>
  </si>
  <si>
    <t>Urzędy wojewódzkie</t>
  </si>
  <si>
    <t>75022</t>
  </si>
  <si>
    <t>Rady gmin</t>
  </si>
  <si>
    <t>75023</t>
  </si>
  <si>
    <t>Urzędy gmin</t>
  </si>
  <si>
    <t>75095</t>
  </si>
  <si>
    <t>75075</t>
  </si>
  <si>
    <t>Promocja j.s.t.</t>
  </si>
  <si>
    <t>751</t>
  </si>
  <si>
    <t>URZEDY NACZ. ORG. WŁ. PAŃSTWOWEJ</t>
  </si>
  <si>
    <t>KONTR. I OCHR. PRAWA ORAZ SĄD.</t>
  </si>
  <si>
    <t>75101</t>
  </si>
  <si>
    <t>Urzedy naczelnych organów władzy państwowej</t>
  </si>
  <si>
    <t>kontroli i ochrony prawa</t>
  </si>
  <si>
    <t>754</t>
  </si>
  <si>
    <t>BEZPIECZEŃSTWO PUBLICZNE  I OCHR.  P.POŻ.</t>
  </si>
  <si>
    <t>75412</t>
  </si>
  <si>
    <t>Ochotnicze straże pożarne</t>
  </si>
  <si>
    <t>Komendy powiatowe policji</t>
  </si>
  <si>
    <t>757</t>
  </si>
  <si>
    <t>OBSŁUGA DŁUGU PUBLICZNEGO</t>
  </si>
  <si>
    <t>75702</t>
  </si>
  <si>
    <t>Obsługa papierów wartościowych</t>
  </si>
  <si>
    <t>kredytów i pożyczek jst</t>
  </si>
  <si>
    <t>758</t>
  </si>
  <si>
    <t>RÓŻNE ROZLICZNIA</t>
  </si>
  <si>
    <t>-</t>
  </si>
  <si>
    <t>75818</t>
  </si>
  <si>
    <t>Rezerwy ogólne i celowe</t>
  </si>
  <si>
    <t>Różne rozliczenia finansowe</t>
  </si>
  <si>
    <t>801</t>
  </si>
  <si>
    <t>OŚWIATA I WYCHOWANIE</t>
  </si>
  <si>
    <t>80101</t>
  </si>
  <si>
    <t>Szkoły podstawowe</t>
  </si>
  <si>
    <t>80104</t>
  </si>
  <si>
    <t xml:space="preserve">Przedszkola </t>
  </si>
  <si>
    <t>Gimnazja</t>
  </si>
  <si>
    <t>80113</t>
  </si>
  <si>
    <t>Dowożenie uczniów do szkół</t>
  </si>
  <si>
    <t>80146</t>
  </si>
  <si>
    <t>Dokształcanie i doskonalenie nauczycieli</t>
  </si>
  <si>
    <t>80195</t>
  </si>
  <si>
    <t>OCHRONA ZDROWIA</t>
  </si>
  <si>
    <t>85149</t>
  </si>
  <si>
    <t>Programy polityki zdrowotnej</t>
  </si>
  <si>
    <t>85154</t>
  </si>
  <si>
    <t>Przeciwdziałanie alkoholizmowi</t>
  </si>
  <si>
    <t>85195</t>
  </si>
  <si>
    <t>85153</t>
  </si>
  <si>
    <t>Zwalczanie narkomani</t>
  </si>
  <si>
    <t>POMOC SPOŁECZNA</t>
  </si>
  <si>
    <t>85212</t>
  </si>
  <si>
    <t>Świadczenia rodzinne, świadczenia z funduszu alimentacyjnego oraz składki na ubezpieczenia emerytalne i rentowe</t>
  </si>
  <si>
    <t>85213</t>
  </si>
  <si>
    <t>Składki na ubezpieczenie zdrowotne</t>
  </si>
  <si>
    <t>85214</t>
  </si>
  <si>
    <t xml:space="preserve">Zasiłki i pomoc w naturze oraz składki na </t>
  </si>
  <si>
    <t xml:space="preserve">ubezpieczenie społeczne </t>
  </si>
  <si>
    <t>85215</t>
  </si>
  <si>
    <t>Dodatki mieszkaniowe</t>
  </si>
  <si>
    <t>85216</t>
  </si>
  <si>
    <t>Zasilki stałe</t>
  </si>
  <si>
    <t>85219</t>
  </si>
  <si>
    <t>Ośrodki pomocy społecznej</t>
  </si>
  <si>
    <t>85228</t>
  </si>
  <si>
    <t>Usługi opiekuńcze i specj. Usl. Opiekuńcze</t>
  </si>
  <si>
    <t>85232</t>
  </si>
  <si>
    <t>Centra integracji społecznej</t>
  </si>
  <si>
    <t>85395</t>
  </si>
  <si>
    <t>85201</t>
  </si>
  <si>
    <t>Placówki opiekuńczo-wychowawcze</t>
  </si>
  <si>
    <t>POZOSTAŁE ZADANIA W ZAKRESIE POLITYKI SPOŁECZNEJ</t>
  </si>
  <si>
    <t>EDUKACYJNA  OPIEKA WYCHOWAWCZA</t>
  </si>
  <si>
    <t>85401</t>
  </si>
  <si>
    <t>Świetlice szkolne</t>
  </si>
  <si>
    <t>GOSP. KOMUNALNA  I OCHR. ŚRODOW.</t>
  </si>
  <si>
    <t>90003</t>
  </si>
  <si>
    <t>Oczyszczanie miast i wsi</t>
  </si>
  <si>
    <t>90005</t>
  </si>
  <si>
    <t>Ochrona powietrza atmosferycznego i klimatu</t>
  </si>
  <si>
    <t>90015</t>
  </si>
  <si>
    <t>Oświetlenie ulic, placów i dróg</t>
  </si>
  <si>
    <t>90095</t>
  </si>
  <si>
    <t>KULT. I OCHR. DZIEDZ. NAROD.</t>
  </si>
  <si>
    <t>92116</t>
  </si>
  <si>
    <t>Biblioteki</t>
  </si>
  <si>
    <t>92195</t>
  </si>
  <si>
    <t>KULTURA FIZYCZNA I SPORT</t>
  </si>
  <si>
    <t>92695</t>
  </si>
  <si>
    <t xml:space="preserve">Pozostała działalność </t>
  </si>
  <si>
    <t>RAZEM WYDATKI OGÓŁEM</t>
  </si>
  <si>
    <t>Tabela nr 3</t>
  </si>
  <si>
    <t>PLAN WYDATKÓW BIEŻĄCYCH BUDŻETU GMINY BOJSZOWY NA 2010 ROK WEDŁUG DZIAŁÓW, ROZDZIAŁÓW KLASYFIKACJI BUDŻETOWEJ</t>
  </si>
  <si>
    <t xml:space="preserve"> wydatki  </t>
  </si>
  <si>
    <t>z tego:</t>
  </si>
  <si>
    <t xml:space="preserve">dotacje na </t>
  </si>
  <si>
    <t>świadczenia</t>
  </si>
  <si>
    <t xml:space="preserve">wydatki na </t>
  </si>
  <si>
    <t xml:space="preserve">wypłaty </t>
  </si>
  <si>
    <t>obsługa</t>
  </si>
  <si>
    <t>jednostek</t>
  </si>
  <si>
    <t xml:space="preserve">zadania </t>
  </si>
  <si>
    <t>na rzecz</t>
  </si>
  <si>
    <t>programy</t>
  </si>
  <si>
    <t>z tytułu</t>
  </si>
  <si>
    <t>długu</t>
  </si>
  <si>
    <t>budżetowych</t>
  </si>
  <si>
    <t>wynagrodzenia</t>
  </si>
  <si>
    <t xml:space="preserve">osób </t>
  </si>
  <si>
    <t>finansowane</t>
  </si>
  <si>
    <t>poręczeń</t>
  </si>
  <si>
    <t xml:space="preserve">związane z </t>
  </si>
  <si>
    <t>fizycznych</t>
  </si>
  <si>
    <t>z udziałem</t>
  </si>
  <si>
    <t>i gwarancji</t>
  </si>
  <si>
    <t>realizacją ich</t>
  </si>
  <si>
    <t xml:space="preserve">środków z </t>
  </si>
  <si>
    <t>zadań</t>
  </si>
  <si>
    <t>art. 5 ust. 1</t>
  </si>
  <si>
    <t>statutowych</t>
  </si>
  <si>
    <t>pkt 2 i 3</t>
  </si>
  <si>
    <t xml:space="preserve">Drogi publiczne gminne 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</si>
  <si>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</si>
  <si>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</si>
  <si>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</si>
  <si>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 I OCHRONA  PRZECIWPOŻAROWA</t>
  </si>
  <si>
    <t>Obsługa papierów wartościowych, kredytów i pożyczek j.s.t.</t>
  </si>
  <si>
    <t>Zwalczanie narkomanii</t>
  </si>
  <si>
    <t>Świadczenia rodzinne, świadczenia z funduszu alimentacyjnego oraz składki na ubezpieczenia emerytalne i rentowe z ubezpieczenia społecznego</t>
  </si>
  <si>
    <t>Składki na ubezpieczenie zdrowotne opłacane za osoby pobierajace niektóre świadczenia z pomocy społecznej, niektóre świadczenia rodzinne oraz za osoby uczestniczące w zajęciach centrum integracji społecznej</t>
  </si>
  <si>
    <t>Zasiłki i pomoc w naturze oraz składki na ubezpieczenia emerytalne i rentowe z ubezpieczenia społecznego</t>
  </si>
  <si>
    <t>Usługi opiekuńcze i specjalistyczne usługi opiekuńcze</t>
  </si>
  <si>
    <t>GOSPODARKA KOMUNALNA  I OCHRONA  ŚRODOWISKA</t>
  </si>
  <si>
    <t>KULTURA I OCHRONA DZIEDZICTWA NARODOWEGO</t>
  </si>
  <si>
    <t>RAZEM WYDATKI BIEŻĄCE</t>
  </si>
  <si>
    <t>Tabela nr 4</t>
  </si>
  <si>
    <t xml:space="preserve">PLAN WYDATKÓW MAJĄTKOWYCH NA 2010 ROK </t>
  </si>
  <si>
    <t>inwestycje</t>
  </si>
  <si>
    <t>zakup i objęcie</t>
  </si>
  <si>
    <t xml:space="preserve">wniesienie </t>
  </si>
  <si>
    <t>majatkowe</t>
  </si>
  <si>
    <t>i zakupy</t>
  </si>
  <si>
    <t>na</t>
  </si>
  <si>
    <t>akcji i udziałów</t>
  </si>
  <si>
    <t>wkładów do</t>
  </si>
  <si>
    <t>progr. art.5</t>
  </si>
  <si>
    <t>spółek</t>
  </si>
  <si>
    <t>ust.1 pkt2 i 3</t>
  </si>
  <si>
    <t>prawa handl.</t>
  </si>
  <si>
    <t>BEZPIECZEŃSTWO PUBLICZNE I OCHRONA PRZECIW POŻAROWA</t>
  </si>
  <si>
    <t>Ochotnicza straż pożarna</t>
  </si>
  <si>
    <t>GOSPODARKA KOMUNALNA  I OCHRONA ŚRODOWISKA</t>
  </si>
  <si>
    <t>RAZEM WYDATKI MAJĄTKOWE</t>
  </si>
  <si>
    <t>Tabela nr 5</t>
  </si>
  <si>
    <t>Limity wydatków na wieloletnie programy inwestycyjne na lata 2010-2012</t>
  </si>
  <si>
    <t>Wieloletni Program Inwestycyjny dla przedsięwzięcia:</t>
  </si>
  <si>
    <t>1.</t>
  </si>
  <si>
    <t>Przebudowa ulicy Świętego Jana w Bojszowach wraz z budową chodnika i kanalizacji deszczowej.</t>
  </si>
  <si>
    <t>2.</t>
  </si>
  <si>
    <t>Przebudowa ulicy Międzyrzecznej w Międzyrzeczu wraz z budową chodnika i kanalizacji deszczowej.</t>
  </si>
  <si>
    <t>3.</t>
  </si>
  <si>
    <t>Budowa instalacji solarnych do podgrzewania ciepłej wody użytkowej dla potrzeb szkół w Bojszowach i Świerczyńcu</t>
  </si>
  <si>
    <t>4.</t>
  </si>
  <si>
    <t>Budowa oczyszczalni przydomowych w miejscowości Świerczyniec i Jedlina (przewidywana ilość obiektów 35)</t>
  </si>
  <si>
    <t>Inwestor: Gmina Bojszowy</t>
  </si>
  <si>
    <t xml:space="preserve">Planowana wartość inwestycji:   </t>
  </si>
  <si>
    <t xml:space="preserve">Okres realizacji: </t>
  </si>
  <si>
    <t>lata 2008-2011</t>
  </si>
  <si>
    <t xml:space="preserve">Jednostka realizująca: </t>
  </si>
  <si>
    <t>Urząd Gminy Bojszowy</t>
  </si>
  <si>
    <t>Lp.</t>
  </si>
  <si>
    <t>Nazwa inwestycji</t>
  </si>
  <si>
    <t>Źródło finansowania</t>
  </si>
  <si>
    <t>2009r.</t>
  </si>
  <si>
    <t>2010r.</t>
  </si>
  <si>
    <t>2011r.</t>
  </si>
  <si>
    <t>Razem:</t>
  </si>
  <si>
    <t>Przebudowa ulicy Świętego Jana w Bojszowach wraz z budową chodnika i kanalizacji deszczowej</t>
  </si>
  <si>
    <t>Budżet gminy:</t>
  </si>
  <si>
    <t>Środki funduszy pomocowych lub inne środki zewnętrzne:</t>
  </si>
  <si>
    <t>Przebudowa ulicy Międzyrzecznej z budową chodnika i kanalizacji deszczowej</t>
  </si>
  <si>
    <t>Razem wartość inwestycji</t>
  </si>
  <si>
    <t xml:space="preserve">PLAN WYDATKÓW NA PROGRAMY I PROJEKTY REALIZOWANE ZE ŚRODKÓW </t>
  </si>
  <si>
    <t>POCHODZĄCYCH Z BUDŻETU UNII EUROPEJSKIEJ</t>
  </si>
  <si>
    <t>NA 2010 ROK</t>
  </si>
  <si>
    <t>Tabela Nr 6</t>
  </si>
  <si>
    <t>Wydatki
w okresie realizacji Projektu (całkowita wartość Projektu)
(4+5)</t>
  </si>
  <si>
    <t>Planowane wydatki</t>
  </si>
  <si>
    <t>Środki
z budżetu krajowego</t>
  </si>
  <si>
    <t>Środki
z budżetu UE</t>
  </si>
  <si>
    <t>2010 r.</t>
  </si>
  <si>
    <t>Wydatki razem (7+11)</t>
  </si>
  <si>
    <t>Środki z budżetu krajowego**</t>
  </si>
  <si>
    <t>Środki z budżetu UE</t>
  </si>
  <si>
    <t>Wydatki razem (8+9+10)</t>
  </si>
  <si>
    <t>z tego, źródła finansowania:</t>
  </si>
  <si>
    <t>Wydatki razem (12+13+14+15+16)</t>
  </si>
  <si>
    <t>pożyczki
i kredyty</t>
  </si>
  <si>
    <t>obligacje</t>
  </si>
  <si>
    <t>pozostałe**</t>
  </si>
  <si>
    <t>pożyczki na prefinansowanie z budżetu państwa</t>
  </si>
  <si>
    <t>zaliczka</t>
  </si>
  <si>
    <t>zwrot wydatków</t>
  </si>
  <si>
    <t>Pozostałe</t>
  </si>
  <si>
    <t>Wydatki majatkowe razem:</t>
  </si>
  <si>
    <t>Program:</t>
  </si>
  <si>
    <t>Program Rozwoju Obszarów Wiejskich na lata 2007-2013</t>
  </si>
  <si>
    <t>Działanie:</t>
  </si>
  <si>
    <t>Działanie 313,322,323 "Odnowa i rozwój wsi"</t>
  </si>
  <si>
    <t>2.1</t>
  </si>
  <si>
    <t>Nazwa projektu:</t>
  </si>
  <si>
    <t>Budowa wielofunkcyjnego boiska sportowego ogólnie dostepnego dla dzieci i młodzieży przy Szkole Podstawowej im. Józefa Kassolika przy ul. Żubrów 13</t>
  </si>
  <si>
    <t>Razem wydatki:</t>
  </si>
  <si>
    <t>Działanie 321 Podstawowe usługi dla gospodarki i ludności wiejskiej</t>
  </si>
  <si>
    <t>2.2</t>
  </si>
  <si>
    <t>Rozbudowa systemów ciepłej wody użytkowej Gimnazjum w Bojszowach oraz Szkole Podstawowej w Świerczyńcu przez zainstalowanie kolektrów słonecznych</t>
  </si>
  <si>
    <t>2011 r.</t>
  </si>
  <si>
    <t>2.3</t>
  </si>
  <si>
    <t>Budowa oczyszczalni przydomowych w Gminie Bojszowy</t>
  </si>
  <si>
    <t>2.4</t>
  </si>
  <si>
    <t>Regionalny Program Operacyjny Województwa Śląskiego 2007-2013</t>
  </si>
  <si>
    <t>Priorytet:</t>
  </si>
  <si>
    <t>7. Transport</t>
  </si>
  <si>
    <t>7.1. Modernizacja i rozbudowa sieci drogowej</t>
  </si>
  <si>
    <t>Poddziałanie:</t>
  </si>
  <si>
    <t>7.1.2. Modernizacja i rozbudowa infrastruktury uzupełniającej kluczową sieć drogową</t>
  </si>
  <si>
    <t>Przebudowa ul. Międzyrzecznej w Międzyrzeczu wraz z budową chodnika i kanalizacji deszczowej</t>
  </si>
  <si>
    <t>2.5</t>
  </si>
  <si>
    <t>Przebudowa ul. Św. Jana w Bojszowach wraz z budową chodnika i kanalizacji deszczowej</t>
  </si>
  <si>
    <t xml:space="preserve">Ogółem </t>
  </si>
  <si>
    <t>Tabela nr 7</t>
  </si>
  <si>
    <t>DOCHODY I WYDATKI ZWIĄZANE Z REALIZACJĄ ZADAŃ Z ZAKRESU ADMINISTRACJI</t>
  </si>
  <si>
    <t>RZĄDOWEJ I INNYCH ZADAŃ ZLECONYCH ODRĘBNYMI USTAWAMI</t>
  </si>
  <si>
    <t>NA 2010 R.</t>
  </si>
  <si>
    <t>Rozdział</t>
  </si>
  <si>
    <t>Dochody</t>
  </si>
  <si>
    <t xml:space="preserve">Wydatki </t>
  </si>
  <si>
    <t>i składki od nich</t>
  </si>
  <si>
    <t>(6 + 10)</t>
  </si>
  <si>
    <t>naliczane</t>
  </si>
  <si>
    <t>Tabela nr 8</t>
  </si>
  <si>
    <t>DOCHODY I WYDATKI ZWIĄZANE Z REALIZACJĄ ZADAŃ WYKONYWANYCH NA MOCY POROZUMIEŃ Z ORGANAMI ADMINISTRACJI RZĄDOWEJ
 NA 2010 R.</t>
  </si>
  <si>
    <t>Dochody
ogółem</t>
  </si>
  <si>
    <t>Wydatki
ogółem
(6+10)</t>
  </si>
  <si>
    <t>Wydatki
bieżące</t>
  </si>
  <si>
    <t>Wydatki
majątkowe</t>
  </si>
  <si>
    <t>wynagrodzenia i składki od nich naliczne</t>
  </si>
  <si>
    <t>Tabela nr 9</t>
  </si>
  <si>
    <t>do projektu uchwały budżetowej na 2010 r.</t>
  </si>
  <si>
    <t>DOCHODY I WYDATKI ZWIĄZANE Z REALIZACJĄ ZADAŃ WSPÓLNYCH REALIZOWNYCH W DRODZE UMÓW LUB POROZUMIEŃ MIĘDZY JEDNOSTKAMI SAMORZĄDU TERYTORIALNEGO
 NA 2010 R.</t>
  </si>
  <si>
    <t>wynagrodzenia i składki  od nich naliczane</t>
  </si>
  <si>
    <t>Tabela nr 10</t>
  </si>
  <si>
    <t>ZESTAWIENIE PLANOWANYCH KWOT DOTACJI</t>
  </si>
  <si>
    <t>UDZIELANYCH Z BUDŻETU GMINY BOJSZOWY W 2010 ROKU</t>
  </si>
  <si>
    <t>Kwota dotacji</t>
  </si>
  <si>
    <t>dla jednostek sektora fin. publ.</t>
  </si>
  <si>
    <t>dla jednostek spoza sektora fin. publ.</t>
  </si>
  <si>
    <t>celowa</t>
  </si>
  <si>
    <t>podmiot.</t>
  </si>
  <si>
    <t>przedmiot.</t>
  </si>
  <si>
    <t>Pomoc finansowa dla Powiatu Bieruńsko-Lędzińskiego na modernizacje dróg powiatowych</t>
  </si>
  <si>
    <t>Przedszkola</t>
  </si>
  <si>
    <t>Dotacje na pokrycie kosztów utrzym. dzieci będących mieszk. Gminy Bojszowy, a uczęszczających do przedszkoli mieszczących się na terenie innej j.s.t.</t>
  </si>
  <si>
    <t>Dotacje na pokrycie kosztów utrzym. dzieci będących mieszk. Gminy Bojszowy, a uczęszczających do szkoły w innej gminie</t>
  </si>
  <si>
    <t>Dotacja dla Zakładu Opieki Zdrowotnej w Bojszowach na realizację programu zdrowotnego</t>
  </si>
  <si>
    <t>Dotacja celowa dla stowarzyszenia na realizację zadań zleconych.</t>
  </si>
  <si>
    <t>Pomoc finansowa dla powiatu Bieruńsko-Lędzińskiego na zadanie realizowane przez powiat - wspieranie osób niepełnosprawnych</t>
  </si>
  <si>
    <t>Dotacja dla instytucji kultury Gminnej Biblioteki Publicznej</t>
  </si>
  <si>
    <t>Dotacja celowa dla stowarzyszeń na realizację zadań zleconych.</t>
  </si>
  <si>
    <t>Tabela nr 11</t>
  </si>
  <si>
    <t>Plan finansowy</t>
  </si>
  <si>
    <t>Gminnego Funduszu Ochrony Środowiska i Gospodarki Wodnej</t>
  </si>
  <si>
    <t>na 2010r.</t>
  </si>
  <si>
    <t>Wyszczególnienie</t>
  </si>
  <si>
    <t>Stan środków</t>
  </si>
  <si>
    <t>Przychody</t>
  </si>
  <si>
    <t>Suma bilansowa</t>
  </si>
  <si>
    <t>obrotowych na</t>
  </si>
  <si>
    <t>początku roku</t>
  </si>
  <si>
    <t>koniec roku</t>
  </si>
  <si>
    <t>0690</t>
  </si>
  <si>
    <t>WFOŚiGW</t>
  </si>
  <si>
    <t>Zakup materiałów i wyposażenia</t>
  </si>
  <si>
    <t>Zakup usług pozostałych</t>
  </si>
  <si>
    <t>Zakup usług remontowych</t>
  </si>
  <si>
    <t>Wydatki inwestycyjne funduszy celowych</t>
  </si>
  <si>
    <t>Razem</t>
  </si>
  <si>
    <t>Tabela nr 12</t>
  </si>
  <si>
    <t>PLAN FINANSOWY DOCHODÓW WŁASNYCH JEDNOSTEK BUDŻETOWYCH NA 2010 r.</t>
  </si>
  <si>
    <t>Dz</t>
  </si>
  <si>
    <t>Rozdz</t>
  </si>
  <si>
    <t xml:space="preserve">Nazwa </t>
  </si>
  <si>
    <r>
      <t xml:space="preserve">Dochody w </t>
    </r>
    <r>
      <rPr>
        <b/>
        <sz val="8"/>
        <rFont val="Arial"/>
        <family val="0"/>
      </rPr>
      <t>§</t>
    </r>
  </si>
  <si>
    <r>
      <t xml:space="preserve">Wydatki w </t>
    </r>
    <r>
      <rPr>
        <b/>
        <sz val="8"/>
        <rFont val="Arial"/>
        <family val="0"/>
      </rPr>
      <t>§</t>
    </r>
  </si>
  <si>
    <t>Stan śr. na koniec 2009r.</t>
  </si>
  <si>
    <t>0830</t>
  </si>
  <si>
    <t>0750</t>
  </si>
  <si>
    <t>0920</t>
  </si>
  <si>
    <t>0970</t>
  </si>
  <si>
    <t>4170</t>
  </si>
  <si>
    <t>4220</t>
  </si>
  <si>
    <t>4110</t>
  </si>
  <si>
    <t>4210</t>
  </si>
  <si>
    <t>4120</t>
  </si>
  <si>
    <t>4240</t>
  </si>
  <si>
    <t>4300</t>
  </si>
  <si>
    <t>4260</t>
  </si>
  <si>
    <t>3020</t>
  </si>
  <si>
    <t xml:space="preserve">SP </t>
  </si>
  <si>
    <t>124.622</t>
  </si>
  <si>
    <t>111.070</t>
  </si>
  <si>
    <t>6.000</t>
  </si>
  <si>
    <t>7.552</t>
  </si>
  <si>
    <t>Świerczyniec</t>
  </si>
  <si>
    <t>32.000</t>
  </si>
  <si>
    <t>2.000</t>
  </si>
  <si>
    <t>30.000</t>
  </si>
  <si>
    <t>9.000</t>
  </si>
  <si>
    <t>5.000</t>
  </si>
  <si>
    <t>4.000</t>
  </si>
  <si>
    <t>165.822</t>
  </si>
  <si>
    <t>Razem dochody/wydatki</t>
  </si>
  <si>
    <t>13.000</t>
  </si>
  <si>
    <t>41.752</t>
  </si>
  <si>
    <t>SP Świerczyniec</t>
  </si>
  <si>
    <t>SP Bojszowy</t>
  </si>
  <si>
    <t>58.000</t>
  </si>
  <si>
    <t>45.500</t>
  </si>
  <si>
    <t>8.000</t>
  </si>
  <si>
    <t>3.000</t>
  </si>
  <si>
    <t>1.500</t>
  </si>
  <si>
    <t>40.000</t>
  </si>
  <si>
    <t>100.100</t>
  </si>
  <si>
    <t>9.500</t>
  </si>
  <si>
    <t>43.100</t>
  </si>
  <si>
    <t>Gminne</t>
  </si>
  <si>
    <t>Przedszkole</t>
  </si>
  <si>
    <t>180.000</t>
  </si>
  <si>
    <t>50.000</t>
  </si>
  <si>
    <t>23.500</t>
  </si>
  <si>
    <t>18.000</t>
  </si>
  <si>
    <t>180.300</t>
  </si>
  <si>
    <t>23.800</t>
  </si>
  <si>
    <t>Gimnazjum</t>
  </si>
  <si>
    <t>65.700</t>
  </si>
  <si>
    <t>22.000</t>
  </si>
  <si>
    <t>10.000</t>
  </si>
  <si>
    <t>7.500</t>
  </si>
  <si>
    <t>8.500</t>
  </si>
  <si>
    <t>69.800</t>
  </si>
  <si>
    <t>25.000</t>
  </si>
  <si>
    <t>10.900</t>
  </si>
  <si>
    <t>7.700</t>
  </si>
  <si>
    <t>362.622</t>
  </si>
  <si>
    <t>76.000</t>
  </si>
  <si>
    <t>76.700</t>
  </si>
  <si>
    <t>196.570</t>
  </si>
  <si>
    <t>97.500</t>
  </si>
  <si>
    <t>41.400</t>
  </si>
  <si>
    <t>116.352</t>
  </si>
  <si>
    <t>28.000</t>
  </si>
  <si>
    <t xml:space="preserve">RAZEM </t>
  </si>
  <si>
    <t>516.022</t>
  </si>
  <si>
    <t>DOCHODY/WYDATKI</t>
  </si>
  <si>
    <t>do projektu Uchwały Budżetowej na 2010r.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</si>
</sst>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-#,##0"/>
    <numFmt numFmtId="165" formatCode="#,##0.0"/>
    <numFmt numFmtId="166" formatCode="0.0%"/>
    <numFmt numFmtId="167" formatCode="#,##0.00&quot; zł&quot;;[Red]\-#,##0.00&quot; zł&quot;"/>
    <numFmt numFmtId="168" formatCode="#,##0&quot; zł&quot;;[Red]\-#,##0&quot; zł&quot;"/>
    <numFmt numFmtId="169" formatCode="#,##0.00&quot; zł&quot;;\-#,##0.00&quot; zł&quot;"/>
    <numFmt numFmtId="170" formatCode="#,##0&quot; zł&quot;;\-#,##0&quot; zł&quot;"/>
  </numFmts>
  <fonts count="31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name val="Arial CE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 CE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Arial CE"/>
      <family val="2"/>
    </font>
    <font>
      <b/>
      <sz val="12"/>
      <name val="Arial CE"/>
      <family val="0"/>
    </font>
    <font>
      <b/>
      <sz val="11"/>
      <color indexed="8"/>
      <name val="Arial"/>
      <family val="2"/>
    </font>
    <font>
      <sz val="7"/>
      <name val="Arial CE"/>
      <family val="2"/>
    </font>
    <font>
      <b/>
      <sz val="7"/>
      <name val="Arial CE"/>
      <family val="0"/>
    </font>
    <font>
      <b/>
      <sz val="11"/>
      <name val="Arial CE"/>
      <family val="0"/>
    </font>
    <font>
      <i/>
      <sz val="7"/>
      <name val="Arial CE"/>
      <family val="2"/>
    </font>
    <font>
      <b/>
      <sz val="8"/>
      <name val="Arial CE"/>
      <family val="0"/>
    </font>
    <font>
      <sz val="9"/>
      <name val="Arial CE"/>
      <family val="0"/>
    </font>
    <font>
      <b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sz val="10"/>
      <color indexed="10"/>
      <name val="Arial CE"/>
      <family val="0"/>
    </font>
    <font>
      <b/>
      <i/>
      <sz val="8"/>
      <name val="Arial"/>
      <family val="2"/>
    </font>
    <font>
      <b/>
      <i/>
      <sz val="8"/>
      <name val="Arial CE"/>
      <family val="0"/>
    </font>
    <font>
      <b/>
      <sz val="8"/>
      <name val="Tahoma"/>
      <family val="0"/>
    </font>
    <font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7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vertical="top" wrapText="1" shrinkToFit="1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49" fontId="10" fillId="0" borderId="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wrapText="1"/>
    </xf>
    <xf numFmtId="164" fontId="10" fillId="0" borderId="12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/>
    </xf>
    <xf numFmtId="164" fontId="10" fillId="0" borderId="14" xfId="0" applyNumberFormat="1" applyFont="1" applyBorder="1" applyAlignment="1">
      <alignment/>
    </xf>
    <xf numFmtId="49" fontId="4" fillId="0" borderId="2" xfId="0" applyNumberFormat="1" applyFont="1" applyBorder="1" applyAlignment="1">
      <alignment/>
    </xf>
    <xf numFmtId="3" fontId="1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4" fillId="0" borderId="15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1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49" fontId="4" fillId="0" borderId="17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18" xfId="0" applyFont="1" applyBorder="1" applyAlignment="1">
      <alignment/>
    </xf>
    <xf numFmtId="4" fontId="12" fillId="0" borderId="0" xfId="0" applyNumberFormat="1" applyFont="1" applyBorder="1" applyAlignment="1">
      <alignment wrapText="1"/>
    </xf>
    <xf numFmtId="4" fontId="12" fillId="0" borderId="0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9" fillId="0" borderId="21" xfId="0" applyFont="1" applyBorder="1" applyAlignment="1">
      <alignment/>
    </xf>
    <xf numFmtId="49" fontId="4" fillId="0" borderId="22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 wrapText="1"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49" fontId="10" fillId="0" borderId="24" xfId="0" applyNumberFormat="1" applyFont="1" applyBorder="1" applyAlignment="1">
      <alignment/>
    </xf>
    <xf numFmtId="164" fontId="10" fillId="0" borderId="25" xfId="0" applyNumberFormat="1" applyFont="1" applyBorder="1" applyAlignment="1">
      <alignment/>
    </xf>
    <xf numFmtId="0" fontId="10" fillId="0" borderId="2" xfId="0" applyFont="1" applyBorder="1" applyAlignment="1">
      <alignment horizontal="center" wrapText="1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 wrapText="1"/>
    </xf>
    <xf numFmtId="3" fontId="12" fillId="0" borderId="27" xfId="0" applyNumberFormat="1" applyFont="1" applyBorder="1" applyAlignment="1">
      <alignment/>
    </xf>
    <xf numFmtId="3" fontId="12" fillId="0" borderId="28" xfId="0" applyNumberFormat="1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0" xfId="0" applyFont="1" applyBorder="1" applyAlignment="1">
      <alignment/>
    </xf>
    <xf numFmtId="4" fontId="4" fillId="0" borderId="11" xfId="0" applyNumberFormat="1" applyFont="1" applyBorder="1" applyAlignment="1">
      <alignment/>
    </xf>
    <xf numFmtId="0" fontId="10" fillId="0" borderId="11" xfId="0" applyFont="1" applyBorder="1" applyAlignment="1">
      <alignment horizontal="center" wrapText="1"/>
    </xf>
    <xf numFmtId="0" fontId="4" fillId="0" borderId="23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4" fontId="10" fillId="0" borderId="13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4" fontId="12" fillId="0" borderId="8" xfId="0" applyNumberFormat="1" applyFont="1" applyBorder="1" applyAlignment="1">
      <alignment/>
    </xf>
    <xf numFmtId="4" fontId="12" fillId="0" borderId="9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12" fillId="0" borderId="29" xfId="0" applyNumberFormat="1" applyFont="1" applyBorder="1" applyAlignment="1">
      <alignment/>
    </xf>
    <xf numFmtId="4" fontId="12" fillId="0" borderId="9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10" fillId="0" borderId="24" xfId="0" applyNumberFormat="1" applyFont="1" applyBorder="1" applyAlignment="1">
      <alignment wrapText="1"/>
    </xf>
    <xf numFmtId="4" fontId="10" fillId="0" borderId="30" xfId="0" applyNumberFormat="1" applyFont="1" applyBorder="1" applyAlignment="1">
      <alignment wrapText="1"/>
    </xf>
    <xf numFmtId="4" fontId="4" fillId="0" borderId="11" xfId="0" applyNumberFormat="1" applyFont="1" applyBorder="1" applyAlignment="1">
      <alignment/>
    </xf>
    <xf numFmtId="4" fontId="4" fillId="0" borderId="9" xfId="0" applyNumberFormat="1" applyFont="1" applyBorder="1" applyAlignment="1">
      <alignment wrapText="1"/>
    </xf>
    <xf numFmtId="4" fontId="4" fillId="0" borderId="29" xfId="0" applyNumberFormat="1" applyFont="1" applyBorder="1" applyAlignment="1">
      <alignment/>
    </xf>
    <xf numFmtId="4" fontId="12" fillId="0" borderId="15" xfId="0" applyNumberFormat="1" applyFont="1" applyBorder="1" applyAlignment="1">
      <alignment/>
    </xf>
    <xf numFmtId="4" fontId="12" fillId="0" borderId="21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4" fontId="12" fillId="0" borderId="17" xfId="0" applyNumberFormat="1" applyFont="1" applyBorder="1" applyAlignment="1">
      <alignment/>
    </xf>
    <xf numFmtId="4" fontId="12" fillId="0" borderId="31" xfId="0" applyNumberFormat="1" applyFont="1" applyBorder="1" applyAlignment="1">
      <alignment/>
    </xf>
    <xf numFmtId="4" fontId="10" fillId="0" borderId="24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12" fillId="0" borderId="32" xfId="0" applyNumberFormat="1" applyFont="1" applyBorder="1" applyAlignment="1">
      <alignment/>
    </xf>
    <xf numFmtId="4" fontId="12" fillId="0" borderId="33" xfId="0" applyNumberFormat="1" applyFont="1" applyBorder="1" applyAlignment="1">
      <alignment/>
    </xf>
    <xf numFmtId="4" fontId="12" fillId="0" borderId="33" xfId="0" applyNumberFormat="1" applyFont="1" applyBorder="1" applyAlignment="1">
      <alignment/>
    </xf>
    <xf numFmtId="4" fontId="12" fillId="0" borderId="17" xfId="0" applyNumberFormat="1" applyFont="1" applyBorder="1" applyAlignment="1">
      <alignment/>
    </xf>
    <xf numFmtId="4" fontId="12" fillId="0" borderId="34" xfId="0" applyNumberFormat="1" applyFont="1" applyBorder="1" applyAlignment="1">
      <alignment/>
    </xf>
    <xf numFmtId="4" fontId="12" fillId="0" borderId="35" xfId="0" applyNumberFormat="1" applyFont="1" applyBorder="1" applyAlignment="1">
      <alignment/>
    </xf>
    <xf numFmtId="4" fontId="12" fillId="0" borderId="21" xfId="0" applyNumberFormat="1" applyFont="1" applyBorder="1" applyAlignment="1">
      <alignment/>
    </xf>
    <xf numFmtId="4" fontId="10" fillId="0" borderId="36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4" fontId="12" fillId="0" borderId="22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4" fontId="11" fillId="0" borderId="29" xfId="0" applyNumberFormat="1" applyFont="1" applyBorder="1" applyAlignment="1">
      <alignment/>
    </xf>
    <xf numFmtId="4" fontId="4" fillId="0" borderId="8" xfId="0" applyNumberFormat="1" applyFont="1" applyBorder="1" applyAlignment="1">
      <alignment vertical="center" wrapText="1"/>
    </xf>
    <xf numFmtId="4" fontId="12" fillId="0" borderId="37" xfId="0" applyNumberFormat="1" applyFont="1" applyBorder="1" applyAlignment="1">
      <alignment wrapText="1"/>
    </xf>
    <xf numFmtId="4" fontId="12" fillId="0" borderId="38" xfId="0" applyNumberFormat="1" applyFont="1" applyBorder="1" applyAlignment="1">
      <alignment wrapText="1"/>
    </xf>
    <xf numFmtId="4" fontId="12" fillId="0" borderId="39" xfId="0" applyNumberFormat="1" applyFont="1" applyBorder="1" applyAlignment="1">
      <alignment/>
    </xf>
    <xf numFmtId="4" fontId="11" fillId="0" borderId="4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10" fillId="0" borderId="22" xfId="0" applyNumberFormat="1" applyFont="1" applyBorder="1" applyAlignment="1">
      <alignment/>
    </xf>
    <xf numFmtId="4" fontId="10" fillId="0" borderId="30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4" fontId="11" fillId="0" borderId="22" xfId="0" applyNumberFormat="1" applyFont="1" applyBorder="1" applyAlignment="1">
      <alignment/>
    </xf>
    <xf numFmtId="4" fontId="12" fillId="0" borderId="29" xfId="0" applyNumberFormat="1" applyFont="1" applyBorder="1" applyAlignment="1">
      <alignment/>
    </xf>
    <xf numFmtId="4" fontId="10" fillId="0" borderId="25" xfId="0" applyNumberFormat="1" applyFont="1" applyBorder="1" applyAlignment="1">
      <alignment wrapText="1"/>
    </xf>
    <xf numFmtId="2" fontId="4" fillId="0" borderId="11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4" fontId="10" fillId="0" borderId="29" xfId="0" applyNumberFormat="1" applyFont="1" applyBorder="1" applyAlignment="1">
      <alignment/>
    </xf>
    <xf numFmtId="4" fontId="10" fillId="0" borderId="41" xfId="0" applyNumberFormat="1" applyFont="1" applyBorder="1" applyAlignment="1">
      <alignment/>
    </xf>
    <xf numFmtId="4" fontId="4" fillId="0" borderId="9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wrapText="1"/>
    </xf>
    <xf numFmtId="4" fontId="4" fillId="0" borderId="40" xfId="0" applyNumberFormat="1" applyFont="1" applyBorder="1" applyAlignment="1">
      <alignment wrapText="1"/>
    </xf>
    <xf numFmtId="4" fontId="4" fillId="0" borderId="39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10" fillId="0" borderId="42" xfId="0" applyFont="1" applyBorder="1" applyAlignment="1">
      <alignment/>
    </xf>
    <xf numFmtId="4" fontId="4" fillId="0" borderId="11" xfId="0" applyNumberFormat="1" applyFont="1" applyBorder="1" applyAlignment="1">
      <alignment wrapText="1"/>
    </xf>
    <xf numFmtId="4" fontId="10" fillId="0" borderId="14" xfId="0" applyNumberFormat="1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vertical="center" wrapText="1"/>
    </xf>
    <xf numFmtId="4" fontId="10" fillId="0" borderId="24" xfId="0" applyNumberFormat="1" applyFont="1" applyBorder="1" applyAlignment="1">
      <alignment vertical="center" wrapText="1"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10" fillId="0" borderId="44" xfId="0" applyFont="1" applyBorder="1" applyAlignment="1">
      <alignment horizontal="left"/>
    </xf>
    <xf numFmtId="0" fontId="9" fillId="0" borderId="44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3" fontId="8" fillId="0" borderId="46" xfId="0" applyNumberFormat="1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45" xfId="0" applyFont="1" applyBorder="1" applyAlignment="1">
      <alignment horizontal="left"/>
    </xf>
    <xf numFmtId="3" fontId="10" fillId="0" borderId="47" xfId="0" applyNumberFormat="1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10" fillId="0" borderId="20" xfId="0" applyFont="1" applyBorder="1" applyAlignment="1">
      <alignment horizontal="left"/>
    </xf>
    <xf numFmtId="3" fontId="10" fillId="0" borderId="15" xfId="0" applyNumberFormat="1" applyFont="1" applyBorder="1" applyAlignment="1">
      <alignment horizontal="left"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left"/>
    </xf>
    <xf numFmtId="3" fontId="10" fillId="0" borderId="5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7" fillId="0" borderId="51" xfId="0" applyFont="1" applyBorder="1" applyAlignment="1">
      <alignment/>
    </xf>
    <xf numFmtId="0" fontId="7" fillId="0" borderId="51" xfId="0" applyFont="1" applyBorder="1" applyAlignment="1">
      <alignment horizontal="right"/>
    </xf>
    <xf numFmtId="0" fontId="4" fillId="0" borderId="51" xfId="0" applyFont="1" applyBorder="1" applyAlignment="1">
      <alignment/>
    </xf>
    <xf numFmtId="4" fontId="10" fillId="0" borderId="1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52" xfId="0" applyFont="1" applyBorder="1" applyAlignment="1">
      <alignment/>
    </xf>
    <xf numFmtId="4" fontId="10" fillId="0" borderId="53" xfId="0" applyNumberFormat="1" applyFont="1" applyBorder="1" applyAlignment="1">
      <alignment/>
    </xf>
    <xf numFmtId="4" fontId="12" fillId="0" borderId="52" xfId="0" applyNumberFormat="1" applyFont="1" applyBorder="1" applyAlignment="1">
      <alignment wrapText="1"/>
    </xf>
    <xf numFmtId="4" fontId="10" fillId="0" borderId="54" xfId="0" applyNumberFormat="1" applyFont="1" applyBorder="1" applyAlignment="1">
      <alignment/>
    </xf>
    <xf numFmtId="4" fontId="10" fillId="0" borderId="34" xfId="0" applyNumberFormat="1" applyFont="1" applyBorder="1" applyAlignment="1">
      <alignment/>
    </xf>
    <xf numFmtId="4" fontId="12" fillId="0" borderId="52" xfId="0" applyNumberFormat="1" applyFont="1" applyBorder="1" applyAlignment="1">
      <alignment/>
    </xf>
    <xf numFmtId="0" fontId="10" fillId="0" borderId="55" xfId="0" applyFont="1" applyBorder="1" applyAlignment="1">
      <alignment horizontal="center" wrapText="1"/>
    </xf>
    <xf numFmtId="4" fontId="4" fillId="0" borderId="52" xfId="0" applyNumberFormat="1" applyFont="1" applyBorder="1" applyAlignment="1">
      <alignment wrapText="1"/>
    </xf>
    <xf numFmtId="4" fontId="4" fillId="0" borderId="52" xfId="0" applyNumberFormat="1" applyFont="1" applyBorder="1" applyAlignment="1">
      <alignment/>
    </xf>
    <xf numFmtId="0" fontId="14" fillId="0" borderId="44" xfId="0" applyFont="1" applyBorder="1" applyAlignment="1">
      <alignment/>
    </xf>
    <xf numFmtId="0" fontId="14" fillId="0" borderId="21" xfId="0" applyFont="1" applyBorder="1" applyAlignment="1">
      <alignment/>
    </xf>
    <xf numFmtId="2" fontId="10" fillId="0" borderId="56" xfId="0" applyNumberFormat="1" applyFont="1" applyBorder="1" applyAlignment="1">
      <alignment/>
    </xf>
    <xf numFmtId="0" fontId="4" fillId="0" borderId="57" xfId="0" applyFont="1" applyBorder="1" applyAlignment="1">
      <alignment horizontal="center"/>
    </xf>
    <xf numFmtId="0" fontId="10" fillId="0" borderId="29" xfId="0" applyFont="1" applyBorder="1" applyAlignment="1">
      <alignment wrapText="1"/>
    </xf>
    <xf numFmtId="3" fontId="12" fillId="0" borderId="51" xfId="0" applyNumberFormat="1" applyFont="1" applyBorder="1" applyAlignment="1">
      <alignment wrapText="1"/>
    </xf>
    <xf numFmtId="0" fontId="10" fillId="0" borderId="11" xfId="0" applyFont="1" applyBorder="1" applyAlignment="1">
      <alignment horizontal="center"/>
    </xf>
    <xf numFmtId="4" fontId="12" fillId="0" borderId="51" xfId="0" applyNumberFormat="1" applyFont="1" applyBorder="1" applyAlignment="1">
      <alignment/>
    </xf>
    <xf numFmtId="4" fontId="4" fillId="0" borderId="51" xfId="0" applyNumberFormat="1" applyFont="1" applyBorder="1" applyAlignment="1">
      <alignment/>
    </xf>
    <xf numFmtId="4" fontId="4" fillId="0" borderId="51" xfId="0" applyNumberFormat="1" applyFont="1" applyBorder="1" applyAlignment="1">
      <alignment/>
    </xf>
    <xf numFmtId="4" fontId="12" fillId="0" borderId="51" xfId="0" applyNumberFormat="1" applyFont="1" applyBorder="1" applyAlignment="1">
      <alignment/>
    </xf>
    <xf numFmtId="0" fontId="14" fillId="0" borderId="47" xfId="0" applyFont="1" applyBorder="1" applyAlignment="1">
      <alignment wrapText="1"/>
    </xf>
    <xf numFmtId="0" fontId="10" fillId="0" borderId="26" xfId="0" applyFont="1" applyBorder="1" applyAlignment="1">
      <alignment horizontal="left"/>
    </xf>
    <xf numFmtId="0" fontId="10" fillId="0" borderId="51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49" fontId="7" fillId="0" borderId="58" xfId="0" applyNumberFormat="1" applyFont="1" applyBorder="1" applyAlignment="1">
      <alignment horizontal="center"/>
    </xf>
    <xf numFmtId="4" fontId="10" fillId="0" borderId="14" xfId="0" applyNumberFormat="1" applyFont="1" applyBorder="1" applyAlignment="1">
      <alignment horizontal="center"/>
    </xf>
    <xf numFmtId="4" fontId="10" fillId="0" borderId="24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 wrapText="1"/>
    </xf>
    <xf numFmtId="4" fontId="4" fillId="0" borderId="9" xfId="0" applyNumberFormat="1" applyFont="1" applyBorder="1" applyAlignment="1">
      <alignment horizontal="center" wrapText="1"/>
    </xf>
    <xf numFmtId="4" fontId="4" fillId="0" borderId="9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10" fillId="0" borderId="36" xfId="0" applyNumberFormat="1" applyFont="1" applyBorder="1" applyAlignment="1">
      <alignment horizontal="center"/>
    </xf>
    <xf numFmtId="4" fontId="10" fillId="0" borderId="4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/>
    </xf>
    <xf numFmtId="4" fontId="4" fillId="0" borderId="29" xfId="0" applyNumberFormat="1" applyFont="1" applyBorder="1" applyAlignment="1">
      <alignment horizontal="center" wrapText="1"/>
    </xf>
    <xf numFmtId="4" fontId="4" fillId="0" borderId="34" xfId="0" applyNumberFormat="1" applyFont="1" applyBorder="1" applyAlignment="1">
      <alignment horizontal="center" wrapText="1"/>
    </xf>
    <xf numFmtId="4" fontId="4" fillId="0" borderId="22" xfId="0" applyNumberFormat="1" applyFont="1" applyBorder="1" applyAlignment="1">
      <alignment horizontal="center" wrapText="1"/>
    </xf>
    <xf numFmtId="4" fontId="4" fillId="0" borderId="59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wrapText="1"/>
    </xf>
    <xf numFmtId="4" fontId="10" fillId="0" borderId="24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4" fontId="4" fillId="0" borderId="29" xfId="0" applyNumberFormat="1" applyFont="1" applyBorder="1" applyAlignment="1">
      <alignment horizontal="center" vertical="center"/>
    </xf>
    <xf numFmtId="49" fontId="10" fillId="0" borderId="60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/>
    </xf>
    <xf numFmtId="4" fontId="10" fillId="0" borderId="61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4" fontId="4" fillId="0" borderId="22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12" fillId="0" borderId="15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10" fillId="0" borderId="25" xfId="0" applyNumberFormat="1" applyFont="1" applyBorder="1" applyAlignment="1">
      <alignment vertical="center"/>
    </xf>
    <xf numFmtId="4" fontId="10" fillId="0" borderId="25" xfId="0" applyNumberFormat="1" applyFont="1" applyBorder="1" applyAlignment="1">
      <alignment horizontal="center" vertical="center"/>
    </xf>
    <xf numFmtId="4" fontId="10" fillId="0" borderId="36" xfId="0" applyNumberFormat="1" applyFont="1" applyBorder="1" applyAlignment="1">
      <alignment horizontal="center" vertical="center"/>
    </xf>
    <xf numFmtId="4" fontId="10" fillId="0" borderId="41" xfId="0" applyNumberFormat="1" applyFont="1" applyBorder="1" applyAlignment="1">
      <alignment horizontal="center" vertical="center"/>
    </xf>
    <xf numFmtId="4" fontId="10" fillId="0" borderId="24" xfId="0" applyNumberFormat="1" applyFont="1" applyBorder="1" applyAlignment="1">
      <alignment horizontal="center" vertical="center" wrapText="1"/>
    </xf>
    <xf numFmtId="4" fontId="10" fillId="0" borderId="62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 horizontal="center"/>
    </xf>
    <xf numFmtId="4" fontId="4" fillId="0" borderId="41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4" fontId="10" fillId="0" borderId="63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wrapText="1"/>
    </xf>
    <xf numFmtId="2" fontId="4" fillId="0" borderId="15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0" fillId="0" borderId="64" xfId="0" applyFont="1" applyBorder="1" applyAlignment="1">
      <alignment horizontal="center" wrapText="1"/>
    </xf>
    <xf numFmtId="0" fontId="4" fillId="0" borderId="31" xfId="0" applyFont="1" applyBorder="1" applyAlignment="1">
      <alignment/>
    </xf>
    <xf numFmtId="4" fontId="12" fillId="0" borderId="34" xfId="0" applyNumberFormat="1" applyFont="1" applyBorder="1" applyAlignment="1">
      <alignment/>
    </xf>
    <xf numFmtId="4" fontId="12" fillId="0" borderId="52" xfId="0" applyNumberFormat="1" applyFont="1" applyBorder="1" applyAlignment="1">
      <alignment/>
    </xf>
    <xf numFmtId="4" fontId="10" fillId="0" borderId="30" xfId="0" applyNumberFormat="1" applyFont="1" applyBorder="1" applyAlignment="1">
      <alignment horizontal="center"/>
    </xf>
    <xf numFmtId="4" fontId="11" fillId="0" borderId="29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4" fontId="10" fillId="0" borderId="64" xfId="0" applyNumberFormat="1" applyFont="1" applyBorder="1" applyAlignment="1">
      <alignment/>
    </xf>
    <xf numFmtId="0" fontId="4" fillId="0" borderId="51" xfId="0" applyFont="1" applyBorder="1" applyAlignment="1">
      <alignment horizontal="left"/>
    </xf>
    <xf numFmtId="4" fontId="4" fillId="0" borderId="51" xfId="0" applyNumberFormat="1" applyFont="1" applyBorder="1" applyAlignment="1">
      <alignment horizontal="center" wrapText="1"/>
    </xf>
    <xf numFmtId="4" fontId="4" fillId="0" borderId="51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 wrapText="1"/>
    </xf>
    <xf numFmtId="4" fontId="4" fillId="0" borderId="15" xfId="0" applyNumberFormat="1" applyFont="1" applyBorder="1" applyAlignment="1">
      <alignment horizontal="center" wrapText="1"/>
    </xf>
    <xf numFmtId="0" fontId="10" fillId="0" borderId="30" xfId="0" applyFont="1" applyBorder="1" applyAlignment="1">
      <alignment horizontal="left"/>
    </xf>
    <xf numFmtId="4" fontId="10" fillId="0" borderId="30" xfId="0" applyNumberFormat="1" applyFont="1" applyBorder="1" applyAlignment="1">
      <alignment horizontal="center" wrapText="1"/>
    </xf>
    <xf numFmtId="4" fontId="10" fillId="0" borderId="30" xfId="0" applyNumberFormat="1" applyFont="1" applyBorder="1" applyAlignment="1">
      <alignment/>
    </xf>
    <xf numFmtId="0" fontId="10" fillId="0" borderId="65" xfId="0" applyFont="1" applyBorder="1" applyAlignment="1">
      <alignment horizontal="center" wrapText="1"/>
    </xf>
    <xf numFmtId="0" fontId="1" fillId="0" borderId="29" xfId="0" applyFont="1" applyBorder="1" applyAlignment="1">
      <alignment/>
    </xf>
    <xf numFmtId="0" fontId="1" fillId="0" borderId="11" xfId="0" applyFont="1" applyBorder="1" applyAlignment="1">
      <alignment/>
    </xf>
    <xf numFmtId="4" fontId="10" fillId="0" borderId="63" xfId="0" applyNumberFormat="1" applyFont="1" applyBorder="1" applyAlignment="1">
      <alignment/>
    </xf>
    <xf numFmtId="4" fontId="4" fillId="0" borderId="66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/>
    </xf>
    <xf numFmtId="4" fontId="4" fillId="0" borderId="37" xfId="0" applyNumberFormat="1" applyFont="1" applyBorder="1" applyAlignment="1">
      <alignment wrapText="1"/>
    </xf>
    <xf numFmtId="4" fontId="4" fillId="0" borderId="37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/>
    </xf>
    <xf numFmtId="0" fontId="8" fillId="0" borderId="51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wrapText="1"/>
    </xf>
    <xf numFmtId="49" fontId="4" fillId="0" borderId="67" xfId="0" applyNumberFormat="1" applyFont="1" applyBorder="1" applyAlignment="1">
      <alignment horizontal="left" wrapText="1"/>
    </xf>
    <xf numFmtId="0" fontId="0" fillId="0" borderId="40" xfId="0" applyBorder="1" applyAlignment="1">
      <alignment/>
    </xf>
    <xf numFmtId="0" fontId="4" fillId="0" borderId="38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vertical="top"/>
    </xf>
    <xf numFmtId="0" fontId="16" fillId="0" borderId="10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27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4" fontId="16" fillId="0" borderId="26" xfId="0" applyNumberFormat="1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28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68" xfId="0" applyFont="1" applyBorder="1" applyAlignment="1">
      <alignment horizontal="center"/>
    </xf>
    <xf numFmtId="0" fontId="16" fillId="0" borderId="69" xfId="0" applyFont="1" applyBorder="1" applyAlignment="1">
      <alignment horizontal="center"/>
    </xf>
    <xf numFmtId="49" fontId="16" fillId="0" borderId="70" xfId="0" applyNumberFormat="1" applyFont="1" applyBorder="1" applyAlignment="1">
      <alignment horizontal="center"/>
    </xf>
    <xf numFmtId="0" fontId="17" fillId="0" borderId="15" xfId="0" applyFont="1" applyBorder="1" applyAlignment="1">
      <alignment/>
    </xf>
    <xf numFmtId="0" fontId="16" fillId="0" borderId="71" xfId="0" applyFont="1" applyBorder="1" applyAlignment="1">
      <alignment horizontal="center"/>
    </xf>
    <xf numFmtId="0" fontId="17" fillId="0" borderId="71" xfId="0" applyFont="1" applyBorder="1" applyAlignment="1">
      <alignment horizontal="center"/>
    </xf>
    <xf numFmtId="0" fontId="16" fillId="0" borderId="72" xfId="0" applyFont="1" applyBorder="1" applyAlignment="1">
      <alignment horizontal="center"/>
    </xf>
    <xf numFmtId="49" fontId="17" fillId="0" borderId="73" xfId="0" applyNumberFormat="1" applyFont="1" applyBorder="1" applyAlignment="1">
      <alignment horizontal="center"/>
    </xf>
    <xf numFmtId="49" fontId="16" fillId="0" borderId="51" xfId="0" applyNumberFormat="1" applyFont="1" applyBorder="1" applyAlignment="1">
      <alignment horizontal="center"/>
    </xf>
    <xf numFmtId="0" fontId="17" fillId="0" borderId="51" xfId="0" applyFont="1" applyBorder="1" applyAlignment="1">
      <alignment/>
    </xf>
    <xf numFmtId="3" fontId="17" fillId="0" borderId="51" xfId="0" applyNumberFormat="1" applyFont="1" applyBorder="1" applyAlignment="1">
      <alignment horizontal="right"/>
    </xf>
    <xf numFmtId="166" fontId="17" fillId="0" borderId="51" xfId="0" applyNumberFormat="1" applyFont="1" applyBorder="1" applyAlignment="1">
      <alignment horizontal="right"/>
    </xf>
    <xf numFmtId="4" fontId="17" fillId="0" borderId="74" xfId="0" applyNumberFormat="1" applyFont="1" applyBorder="1" applyAlignment="1">
      <alignment/>
    </xf>
    <xf numFmtId="4" fontId="16" fillId="0" borderId="74" xfId="0" applyNumberFormat="1" applyFont="1" applyBorder="1" applyAlignment="1">
      <alignment/>
    </xf>
    <xf numFmtId="4" fontId="16" fillId="0" borderId="26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49" fontId="17" fillId="0" borderId="26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right"/>
    </xf>
    <xf numFmtId="166" fontId="16" fillId="0" borderId="0" xfId="0" applyNumberFormat="1" applyFont="1" applyBorder="1" applyAlignment="1">
      <alignment horizontal="right"/>
    </xf>
    <xf numFmtId="4" fontId="17" fillId="0" borderId="0" xfId="0" applyNumberFormat="1" applyFont="1" applyBorder="1" applyAlignment="1">
      <alignment/>
    </xf>
    <xf numFmtId="4" fontId="16" fillId="0" borderId="0" xfId="0" applyNumberFormat="1" applyFont="1" applyAlignment="1">
      <alignment/>
    </xf>
    <xf numFmtId="4" fontId="16" fillId="0" borderId="0" xfId="0" applyNumberFormat="1" applyFont="1" applyAlignment="1">
      <alignment horizontal="center"/>
    </xf>
    <xf numFmtId="0" fontId="16" fillId="0" borderId="0" xfId="0" applyFont="1" applyFill="1" applyBorder="1" applyAlignment="1">
      <alignment horizontal="left"/>
    </xf>
    <xf numFmtId="49" fontId="17" fillId="0" borderId="66" xfId="0" applyNumberFormat="1" applyFont="1" applyBorder="1" applyAlignment="1">
      <alignment horizontal="center"/>
    </xf>
    <xf numFmtId="4" fontId="17" fillId="0" borderId="51" xfId="0" applyNumberFormat="1" applyFont="1" applyBorder="1" applyAlignment="1">
      <alignment/>
    </xf>
    <xf numFmtId="4" fontId="16" fillId="0" borderId="51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right"/>
    </xf>
    <xf numFmtId="3" fontId="16" fillId="0" borderId="0" xfId="0" applyNumberFormat="1" applyFont="1" applyAlignment="1">
      <alignment/>
    </xf>
    <xf numFmtId="3" fontId="16" fillId="0" borderId="27" xfId="0" applyNumberFormat="1" applyFont="1" applyBorder="1" applyAlignment="1">
      <alignment horizontal="right"/>
    </xf>
    <xf numFmtId="166" fontId="16" fillId="0" borderId="27" xfId="0" applyNumberFormat="1" applyFont="1" applyBorder="1" applyAlignment="1">
      <alignment horizontal="right"/>
    </xf>
    <xf numFmtId="49" fontId="19" fillId="0" borderId="26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166" fontId="19" fillId="0" borderId="0" xfId="0" applyNumberFormat="1" applyFont="1" applyBorder="1" applyAlignment="1">
      <alignment horizontal="right"/>
    </xf>
    <xf numFmtId="4" fontId="19" fillId="0" borderId="26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49" fontId="16" fillId="0" borderId="26" xfId="0" applyNumberFormat="1" applyFont="1" applyBorder="1" applyAlignment="1">
      <alignment horizontal="center"/>
    </xf>
    <xf numFmtId="4" fontId="16" fillId="0" borderId="51" xfId="0" applyNumberFormat="1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 horizontal="right"/>
    </xf>
    <xf numFmtId="166" fontId="17" fillId="0" borderId="0" xfId="0" applyNumberFormat="1" applyFont="1" applyBorder="1" applyAlignment="1">
      <alignment horizontal="right"/>
    </xf>
    <xf numFmtId="0" fontId="17" fillId="0" borderId="51" xfId="0" applyFont="1" applyFill="1" applyBorder="1" applyAlignment="1">
      <alignment/>
    </xf>
    <xf numFmtId="49" fontId="17" fillId="0" borderId="16" xfId="0" applyNumberFormat="1" applyFont="1" applyBorder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0" fontId="16" fillId="0" borderId="27" xfId="0" applyFont="1" applyBorder="1" applyAlignment="1">
      <alignment/>
    </xf>
    <xf numFmtId="4" fontId="17" fillId="0" borderId="27" xfId="0" applyNumberFormat="1" applyFont="1" applyBorder="1" applyAlignment="1">
      <alignment/>
    </xf>
    <xf numFmtId="4" fontId="16" fillId="0" borderId="28" xfId="0" applyNumberFormat="1" applyFont="1" applyBorder="1" applyAlignment="1">
      <alignment/>
    </xf>
    <xf numFmtId="0" fontId="16" fillId="0" borderId="51" xfId="0" applyFont="1" applyBorder="1" applyAlignment="1">
      <alignment horizontal="center"/>
    </xf>
    <xf numFmtId="0" fontId="16" fillId="0" borderId="51" xfId="0" applyFont="1" applyBorder="1" applyAlignment="1">
      <alignment/>
    </xf>
    <xf numFmtId="3" fontId="16" fillId="0" borderId="51" xfId="0" applyNumberFormat="1" applyFont="1" applyBorder="1" applyAlignment="1">
      <alignment horizontal="right"/>
    </xf>
    <xf numFmtId="166" fontId="16" fillId="0" borderId="51" xfId="0" applyNumberFormat="1" applyFont="1" applyBorder="1" applyAlignment="1">
      <alignment horizontal="right"/>
    </xf>
    <xf numFmtId="4" fontId="16" fillId="0" borderId="21" xfId="0" applyNumberFormat="1" applyFont="1" applyBorder="1" applyAlignment="1">
      <alignment/>
    </xf>
    <xf numFmtId="4" fontId="16" fillId="0" borderId="0" xfId="0" applyNumberFormat="1" applyFont="1" applyAlignment="1">
      <alignment/>
    </xf>
    <xf numFmtId="49" fontId="17" fillId="0" borderId="51" xfId="0" applyNumberFormat="1" applyFont="1" applyBorder="1" applyAlignment="1">
      <alignment horizontal="center"/>
    </xf>
    <xf numFmtId="0" fontId="16" fillId="0" borderId="26" xfId="0" applyFont="1" applyBorder="1" applyAlignment="1">
      <alignment/>
    </xf>
    <xf numFmtId="0" fontId="17" fillId="0" borderId="66" xfId="0" applyFont="1" applyBorder="1" applyAlignment="1">
      <alignment/>
    </xf>
    <xf numFmtId="0" fontId="16" fillId="0" borderId="0" xfId="0" applyFont="1" applyAlignment="1">
      <alignment wrapText="1"/>
    </xf>
    <xf numFmtId="0" fontId="17" fillId="0" borderId="51" xfId="0" applyFont="1" applyBorder="1" applyAlignment="1">
      <alignment wrapText="1"/>
    </xf>
    <xf numFmtId="0" fontId="17" fillId="0" borderId="75" xfId="0" applyFont="1" applyBorder="1" applyAlignment="1">
      <alignment/>
    </xf>
    <xf numFmtId="49" fontId="16" fillId="0" borderId="44" xfId="0" applyNumberFormat="1" applyFont="1" applyBorder="1" applyAlignment="1">
      <alignment horizontal="center"/>
    </xf>
    <xf numFmtId="0" fontId="16" fillId="0" borderId="44" xfId="0" applyFont="1" applyBorder="1" applyAlignment="1">
      <alignment/>
    </xf>
    <xf numFmtId="3" fontId="16" fillId="0" borderId="44" xfId="0" applyNumberFormat="1" applyFont="1" applyBorder="1" applyAlignment="1">
      <alignment horizontal="right"/>
    </xf>
    <xf numFmtId="166" fontId="16" fillId="0" borderId="44" xfId="0" applyNumberFormat="1" applyFont="1" applyBorder="1" applyAlignment="1">
      <alignment horizontal="right"/>
    </xf>
    <xf numFmtId="4" fontId="17" fillId="0" borderId="44" xfId="0" applyNumberFormat="1" applyFont="1" applyBorder="1" applyAlignment="1">
      <alignment/>
    </xf>
    <xf numFmtId="4" fontId="16" fillId="0" borderId="44" xfId="0" applyNumberFormat="1" applyFont="1" applyBorder="1" applyAlignment="1">
      <alignment horizontal="center"/>
    </xf>
    <xf numFmtId="4" fontId="16" fillId="0" borderId="43" xfId="0" applyNumberFormat="1" applyFont="1" applyBorder="1" applyAlignment="1">
      <alignment/>
    </xf>
    <xf numFmtId="0" fontId="17" fillId="0" borderId="26" xfId="0" applyFont="1" applyBorder="1" applyAlignment="1">
      <alignment/>
    </xf>
    <xf numFmtId="0" fontId="19" fillId="0" borderId="26" xfId="0" applyFont="1" applyBorder="1" applyAlignment="1">
      <alignment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3" fontId="19" fillId="0" borderId="0" xfId="0" applyNumberFormat="1" applyFont="1" applyAlignment="1">
      <alignment horizontal="right"/>
    </xf>
    <xf numFmtId="0" fontId="16" fillId="0" borderId="66" xfId="0" applyFont="1" applyBorder="1" applyAlignment="1">
      <alignment/>
    </xf>
    <xf numFmtId="0" fontId="17" fillId="0" borderId="66" xfId="0" applyFont="1" applyBorder="1" applyAlignment="1">
      <alignment/>
    </xf>
    <xf numFmtId="0" fontId="17" fillId="0" borderId="51" xfId="0" applyFont="1" applyBorder="1" applyAlignment="1">
      <alignment/>
    </xf>
    <xf numFmtId="4" fontId="17" fillId="0" borderId="26" xfId="0" applyNumberFormat="1" applyFont="1" applyBorder="1" applyAlignment="1">
      <alignment/>
    </xf>
    <xf numFmtId="49" fontId="16" fillId="0" borderId="0" xfId="0" applyNumberFormat="1" applyFont="1" applyAlignment="1">
      <alignment/>
    </xf>
    <xf numFmtId="0" fontId="13" fillId="0" borderId="51" xfId="0" applyFont="1" applyBorder="1" applyAlignment="1">
      <alignment/>
    </xf>
    <xf numFmtId="0" fontId="0" fillId="0" borderId="51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44" xfId="0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66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26" xfId="0" applyBorder="1" applyAlignment="1">
      <alignment/>
    </xf>
    <xf numFmtId="0" fontId="0" fillId="0" borderId="69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66" xfId="0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3" xfId="0" applyFont="1" applyBorder="1" applyAlignment="1">
      <alignment/>
    </xf>
    <xf numFmtId="4" fontId="13" fillId="0" borderId="3" xfId="0" applyNumberFormat="1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75" xfId="0" applyFont="1" applyBorder="1" applyAlignment="1">
      <alignment/>
    </xf>
    <xf numFmtId="0" fontId="13" fillId="0" borderId="11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 horizontal="center" vertical="top"/>
    </xf>
    <xf numFmtId="4" fontId="0" fillId="0" borderId="3" xfId="0" applyNumberFormat="1" applyFont="1" applyBorder="1" applyAlignment="1">
      <alignment/>
    </xf>
    <xf numFmtId="4" fontId="0" fillId="0" borderId="11" xfId="0" applyNumberFormat="1" applyBorder="1" applyAlignment="1">
      <alignment horizontal="center"/>
    </xf>
    <xf numFmtId="0" fontId="0" fillId="0" borderId="15" xfId="0" applyBorder="1" applyAlignment="1">
      <alignment horizontal="center" vertical="top"/>
    </xf>
    <xf numFmtId="0" fontId="0" fillId="0" borderId="21" xfId="0" applyBorder="1" applyAlignment="1">
      <alignment wrapText="1"/>
    </xf>
    <xf numFmtId="4" fontId="0" fillId="0" borderId="15" xfId="0" applyNumberFormat="1" applyBorder="1" applyAlignment="1">
      <alignment/>
    </xf>
    <xf numFmtId="4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0" fontId="13" fillId="0" borderId="3" xfId="0" applyFont="1" applyBorder="1" applyAlignment="1">
      <alignment wrapText="1"/>
    </xf>
    <xf numFmtId="2" fontId="13" fillId="0" borderId="3" xfId="0" applyNumberFormat="1" applyFont="1" applyBorder="1" applyAlignment="1">
      <alignment/>
    </xf>
    <xf numFmtId="0" fontId="0" fillId="0" borderId="11" xfId="0" applyBorder="1" applyAlignment="1">
      <alignment wrapText="1"/>
    </xf>
    <xf numFmtId="2" fontId="0" fillId="0" borderId="11" xfId="0" applyNumberFormat="1" applyBorder="1" applyAlignment="1">
      <alignment/>
    </xf>
    <xf numFmtId="0" fontId="0" fillId="0" borderId="15" xfId="0" applyBorder="1" applyAlignment="1">
      <alignment horizontal="center"/>
    </xf>
    <xf numFmtId="0" fontId="13" fillId="0" borderId="43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28" xfId="0" applyBorder="1" applyAlignment="1">
      <alignment wrapText="1"/>
    </xf>
    <xf numFmtId="0" fontId="0" fillId="0" borderId="11" xfId="0" applyBorder="1" applyAlignment="1">
      <alignment vertical="top"/>
    </xf>
    <xf numFmtId="0" fontId="0" fillId="0" borderId="11" xfId="0" applyNumberFormat="1" applyBorder="1" applyAlignment="1">
      <alignment/>
    </xf>
    <xf numFmtId="0" fontId="13" fillId="0" borderId="43" xfId="0" applyFont="1" applyBorder="1" applyAlignment="1">
      <alignment wrapText="1"/>
    </xf>
    <xf numFmtId="0" fontId="0" fillId="0" borderId="21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44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10" xfId="0" applyBorder="1" applyAlignment="1">
      <alignment/>
    </xf>
    <xf numFmtId="4" fontId="13" fillId="0" borderId="75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49" fontId="4" fillId="0" borderId="54" xfId="0" applyNumberFormat="1" applyFont="1" applyBorder="1" applyAlignment="1">
      <alignment horizontal="left" wrapText="1"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0" fillId="0" borderId="68" xfId="0" applyBorder="1" applyAlignment="1">
      <alignment horizontal="center"/>
    </xf>
    <xf numFmtId="0" fontId="13" fillId="0" borderId="76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13" fillId="0" borderId="44" xfId="0" applyFont="1" applyBorder="1" applyAlignment="1">
      <alignment/>
    </xf>
    <xf numFmtId="49" fontId="13" fillId="0" borderId="11" xfId="0" applyNumberFormat="1" applyFont="1" applyBorder="1" applyAlignment="1">
      <alignment horizontal="center"/>
    </xf>
    <xf numFmtId="4" fontId="0" fillId="0" borderId="26" xfId="0" applyNumberFormat="1" applyBorder="1" applyAlignment="1">
      <alignment/>
    </xf>
    <xf numFmtId="0" fontId="0" fillId="0" borderId="3" xfId="0" applyBorder="1" applyAlignment="1">
      <alignment horizontal="center"/>
    </xf>
    <xf numFmtId="0" fontId="13" fillId="0" borderId="44" xfId="0" applyFont="1" applyBorder="1" applyAlignment="1">
      <alignment wrapText="1"/>
    </xf>
    <xf numFmtId="0" fontId="13" fillId="0" borderId="3" xfId="0" applyFont="1" applyBorder="1" applyAlignment="1">
      <alignment horizontal="center" vertical="top"/>
    </xf>
    <xf numFmtId="4" fontId="13" fillId="0" borderId="44" xfId="0" applyNumberFormat="1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7" fontId="21" fillId="0" borderId="0" xfId="0" applyNumberFormat="1" applyFont="1" applyAlignment="1">
      <alignment horizontal="center"/>
    </xf>
    <xf numFmtId="167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20" fillId="0" borderId="45" xfId="0" applyFont="1" applyBorder="1" applyAlignment="1">
      <alignment vertical="center"/>
    </xf>
    <xf numFmtId="168" fontId="6" fillId="0" borderId="45" xfId="0" applyNumberFormat="1" applyFont="1" applyBorder="1" applyAlignment="1">
      <alignment vertical="center"/>
    </xf>
    <xf numFmtId="167" fontId="6" fillId="0" borderId="45" xfId="0" applyNumberFormat="1" applyFont="1" applyBorder="1" applyAlignment="1">
      <alignment vertical="center"/>
    </xf>
    <xf numFmtId="169" fontId="6" fillId="0" borderId="45" xfId="0" applyNumberFormat="1" applyFont="1" applyBorder="1" applyAlignment="1">
      <alignment vertical="center"/>
    </xf>
    <xf numFmtId="167" fontId="6" fillId="0" borderId="80" xfId="0" applyNumberFormat="1" applyFont="1" applyBorder="1" applyAlignment="1">
      <alignment vertical="center"/>
    </xf>
    <xf numFmtId="0" fontId="6" fillId="0" borderId="81" xfId="0" applyFont="1" applyBorder="1" applyAlignment="1">
      <alignment vertical="center" wrapText="1"/>
    </xf>
    <xf numFmtId="168" fontId="6" fillId="0" borderId="81" xfId="0" applyNumberFormat="1" applyFont="1" applyBorder="1" applyAlignment="1">
      <alignment vertical="center"/>
    </xf>
    <xf numFmtId="167" fontId="6" fillId="0" borderId="81" xfId="0" applyNumberFormat="1" applyFont="1" applyBorder="1" applyAlignment="1">
      <alignment vertical="center"/>
    </xf>
    <xf numFmtId="169" fontId="6" fillId="0" borderId="81" xfId="0" applyNumberFormat="1" applyFont="1" applyBorder="1" applyAlignment="1">
      <alignment vertical="center"/>
    </xf>
    <xf numFmtId="167" fontId="6" fillId="0" borderId="82" xfId="0" applyNumberFormat="1" applyFont="1" applyBorder="1" applyAlignment="1">
      <alignment vertical="center"/>
    </xf>
    <xf numFmtId="0" fontId="20" fillId="2" borderId="83" xfId="0" applyFont="1" applyFill="1" applyBorder="1" applyAlignment="1">
      <alignment vertical="center"/>
    </xf>
    <xf numFmtId="168" fontId="6" fillId="2" borderId="83" xfId="0" applyNumberFormat="1" applyFont="1" applyFill="1" applyBorder="1" applyAlignment="1">
      <alignment vertical="center"/>
    </xf>
    <xf numFmtId="167" fontId="6" fillId="2" borderId="83" xfId="0" applyNumberFormat="1" applyFont="1" applyFill="1" applyBorder="1" applyAlignment="1">
      <alignment vertical="center"/>
    </xf>
    <xf numFmtId="169" fontId="6" fillId="2" borderId="83" xfId="0" applyNumberFormat="1" applyFont="1" applyFill="1" applyBorder="1" applyAlignment="1">
      <alignment vertical="center"/>
    </xf>
    <xf numFmtId="167" fontId="6" fillId="2" borderId="84" xfId="0" applyNumberFormat="1" applyFont="1" applyFill="1" applyBorder="1" applyAlignment="1">
      <alignment vertical="center"/>
    </xf>
    <xf numFmtId="170" fontId="6" fillId="0" borderId="45" xfId="0" applyNumberFormat="1" applyFont="1" applyBorder="1" applyAlignment="1">
      <alignment vertical="center"/>
    </xf>
    <xf numFmtId="170" fontId="6" fillId="0" borderId="81" xfId="0" applyNumberFormat="1" applyFont="1" applyBorder="1" applyAlignment="1">
      <alignment vertical="center"/>
    </xf>
    <xf numFmtId="170" fontId="6" fillId="2" borderId="83" xfId="0" applyNumberFormat="1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20" fillId="2" borderId="77" xfId="0" applyFont="1" applyFill="1" applyBorder="1" applyAlignment="1">
      <alignment vertical="center"/>
    </xf>
    <xf numFmtId="167" fontId="20" fillId="2" borderId="78" xfId="0" applyNumberFormat="1" applyFont="1" applyFill="1" applyBorder="1" applyAlignment="1">
      <alignment vertical="center"/>
    </xf>
    <xf numFmtId="167" fontId="20" fillId="2" borderId="79" xfId="0" applyNumberFormat="1" applyFont="1" applyFill="1" applyBorder="1" applyAlignment="1">
      <alignment vertical="center"/>
    </xf>
    <xf numFmtId="0" fontId="2" fillId="0" borderId="0" xfId="17" applyFont="1" applyAlignment="1">
      <alignment horizontal="center"/>
      <protection/>
    </xf>
    <xf numFmtId="0" fontId="13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23" fillId="0" borderId="3" xfId="17" applyFont="1" applyFill="1" applyBorder="1" applyAlignment="1">
      <alignment horizontal="center" vertical="center" wrapText="1"/>
      <protection/>
    </xf>
    <xf numFmtId="0" fontId="23" fillId="0" borderId="11" xfId="17" applyFont="1" applyFill="1" applyBorder="1" applyAlignment="1">
      <alignment horizontal="center" vertical="center" wrapText="1"/>
      <protection/>
    </xf>
    <xf numFmtId="0" fontId="24" fillId="0" borderId="3" xfId="17" applyFont="1" applyBorder="1" applyAlignment="1">
      <alignment horizontal="center" vertical="center"/>
      <protection/>
    </xf>
    <xf numFmtId="0" fontId="6" fillId="0" borderId="3" xfId="0" applyFont="1" applyBorder="1" applyAlignment="1">
      <alignment horizontal="center"/>
    </xf>
    <xf numFmtId="0" fontId="23" fillId="0" borderId="3" xfId="17" applyFont="1" applyBorder="1" applyAlignment="1">
      <alignment horizontal="center"/>
      <protection/>
    </xf>
    <xf numFmtId="0" fontId="23" fillId="0" borderId="3" xfId="17" applyFont="1" applyBorder="1" applyAlignment="1">
      <alignment wrapText="1"/>
      <protection/>
    </xf>
    <xf numFmtId="49" fontId="4" fillId="0" borderId="40" xfId="0" applyNumberFormat="1" applyFont="1" applyBorder="1" applyAlignment="1">
      <alignment horizontal="left" wrapText="1"/>
    </xf>
    <xf numFmtId="4" fontId="5" fillId="0" borderId="3" xfId="17" applyNumberFormat="1" applyFont="1" applyBorder="1">
      <alignment/>
      <protection/>
    </xf>
    <xf numFmtId="0" fontId="25" fillId="0" borderId="10" xfId="17" applyFont="1" applyBorder="1" applyAlignment="1">
      <alignment horizontal="center" vertical="center"/>
      <protection/>
    </xf>
    <xf numFmtId="0" fontId="5" fillId="0" borderId="85" xfId="17" applyFont="1" applyBorder="1" applyAlignment="1">
      <alignment horizontal="left" vertical="center"/>
      <protection/>
    </xf>
    <xf numFmtId="0" fontId="0" fillId="0" borderId="3" xfId="0" applyFont="1" applyBorder="1" applyAlignment="1">
      <alignment/>
    </xf>
    <xf numFmtId="0" fontId="25" fillId="0" borderId="11" xfId="17" applyFont="1" applyBorder="1" applyAlignment="1">
      <alignment horizontal="center" vertical="center"/>
      <protection/>
    </xf>
    <xf numFmtId="0" fontId="5" fillId="0" borderId="11" xfId="17" applyFont="1" applyBorder="1">
      <alignment/>
      <protection/>
    </xf>
    <xf numFmtId="0" fontId="5" fillId="0" borderId="11" xfId="17" applyFont="1" applyBorder="1" applyAlignment="1">
      <alignment horizontal="center" vertical="center"/>
      <protection/>
    </xf>
    <xf numFmtId="0" fontId="5" fillId="0" borderId="86" xfId="17" applyFont="1" applyBorder="1">
      <alignment/>
      <protection/>
    </xf>
    <xf numFmtId="0" fontId="26" fillId="0" borderId="11" xfId="0" applyFont="1" applyBorder="1" applyAlignment="1">
      <alignment/>
    </xf>
    <xf numFmtId="0" fontId="5" fillId="0" borderId="87" xfId="17" applyFont="1" applyBorder="1">
      <alignment/>
      <protection/>
    </xf>
    <xf numFmtId="4" fontId="5" fillId="0" borderId="10" xfId="17" applyNumberFormat="1" applyFont="1" applyBorder="1">
      <alignment/>
      <protection/>
    </xf>
    <xf numFmtId="0" fontId="5" fillId="0" borderId="88" xfId="17" applyFont="1" applyBorder="1">
      <alignment/>
      <protection/>
    </xf>
    <xf numFmtId="4" fontId="6" fillId="0" borderId="3" xfId="0" applyNumberFormat="1" applyFont="1" applyBorder="1" applyAlignment="1">
      <alignment/>
    </xf>
    <xf numFmtId="0" fontId="6" fillId="0" borderId="11" xfId="0" applyFont="1" applyBorder="1" applyAlignment="1">
      <alignment/>
    </xf>
    <xf numFmtId="4" fontId="5" fillId="0" borderId="3" xfId="0" applyNumberFormat="1" applyFont="1" applyBorder="1" applyAlignment="1" applyProtection="1">
      <alignment wrapText="1"/>
      <protection locked="0"/>
    </xf>
    <xf numFmtId="0" fontId="5" fillId="0" borderId="0" xfId="17" applyFont="1" applyBorder="1">
      <alignment/>
      <protection/>
    </xf>
    <xf numFmtId="4" fontId="5" fillId="0" borderId="16" xfId="17" applyNumberFormat="1" applyFont="1" applyBorder="1">
      <alignment/>
      <protection/>
    </xf>
    <xf numFmtId="4" fontId="5" fillId="0" borderId="27" xfId="17" applyNumberFormat="1" applyFont="1" applyBorder="1">
      <alignment/>
      <protection/>
    </xf>
    <xf numFmtId="4" fontId="6" fillId="0" borderId="27" xfId="0" applyNumberFormat="1" applyFont="1" applyBorder="1" applyAlignment="1">
      <alignment/>
    </xf>
    <xf numFmtId="4" fontId="5" fillId="0" borderId="28" xfId="17" applyNumberFormat="1" applyFont="1" applyBorder="1">
      <alignment/>
      <protection/>
    </xf>
    <xf numFmtId="49" fontId="4" fillId="0" borderId="9" xfId="0" applyNumberFormat="1" applyFont="1" applyBorder="1" applyAlignment="1">
      <alignment horizontal="left" wrapText="1"/>
    </xf>
    <xf numFmtId="4" fontId="6" fillId="0" borderId="0" xfId="0" applyNumberFormat="1" applyFont="1" applyAlignment="1">
      <alignment/>
    </xf>
    <xf numFmtId="0" fontId="27" fillId="0" borderId="88" xfId="17" applyFont="1" applyBorder="1">
      <alignment/>
      <protection/>
    </xf>
    <xf numFmtId="4" fontId="27" fillId="0" borderId="3" xfId="17" applyNumberFormat="1" applyFont="1" applyBorder="1">
      <alignment/>
      <protection/>
    </xf>
    <xf numFmtId="4" fontId="28" fillId="0" borderId="3" xfId="0" applyNumberFormat="1" applyFont="1" applyBorder="1" applyAlignment="1">
      <alignment/>
    </xf>
    <xf numFmtId="0" fontId="26" fillId="0" borderId="15" xfId="0" applyFont="1" applyBorder="1" applyAlignment="1">
      <alignment/>
    </xf>
    <xf numFmtId="0" fontId="23" fillId="0" borderId="86" xfId="17" applyFont="1" applyBorder="1">
      <alignment/>
      <protection/>
    </xf>
    <xf numFmtId="4" fontId="23" fillId="0" borderId="3" xfId="17" applyNumberFormat="1" applyFont="1" applyBorder="1">
      <alignment/>
      <protection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5" fillId="0" borderId="0" xfId="17" applyNumberFormat="1" applyFont="1" applyFill="1" applyBorder="1">
      <alignment/>
      <protection/>
    </xf>
    <xf numFmtId="4" fontId="0" fillId="0" borderId="0" xfId="0" applyNumberFormat="1" applyAlignment="1">
      <alignment/>
    </xf>
    <xf numFmtId="0" fontId="13" fillId="0" borderId="29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4" fillId="0" borderId="89" xfId="0" applyNumberFormat="1" applyFont="1" applyBorder="1" applyAlignment="1">
      <alignment wrapText="1"/>
    </xf>
    <xf numFmtId="0" fontId="0" fillId="0" borderId="90" xfId="0" applyBorder="1" applyAlignment="1">
      <alignment/>
    </xf>
    <xf numFmtId="49" fontId="4" fillId="0" borderId="89" xfId="0" applyNumberFormat="1" applyFont="1" applyBorder="1" applyAlignment="1">
      <alignment vertical="top" wrapText="1" shrinkToFit="1"/>
    </xf>
    <xf numFmtId="0" fontId="0" fillId="0" borderId="91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3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8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/>
    </xf>
    <xf numFmtId="0" fontId="0" fillId="0" borderId="75" xfId="0" applyBorder="1" applyAlignment="1">
      <alignment/>
    </xf>
    <xf numFmtId="4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/>
    </xf>
    <xf numFmtId="0" fontId="9" fillId="0" borderId="67" xfId="0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3" xfId="0" applyNumberFormat="1" applyFont="1" applyFill="1" applyBorder="1" applyAlignment="1">
      <alignment/>
    </xf>
    <xf numFmtId="4" fontId="0" fillId="0" borderId="3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3" fillId="0" borderId="1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0" fillId="0" borderId="75" xfId="0" applyBorder="1" applyAlignment="1">
      <alignment horizontal="center"/>
    </xf>
    <xf numFmtId="44" fontId="1" fillId="0" borderId="3" xfId="19" applyBorder="1" applyAlignment="1">
      <alignment horizontal="center"/>
    </xf>
    <xf numFmtId="44" fontId="1" fillId="0" borderId="75" xfId="19" applyBorder="1" applyAlignment="1">
      <alignment horizontal="center"/>
    </xf>
    <xf numFmtId="44" fontId="1" fillId="0" borderId="44" xfId="19" applyBorder="1" applyAlignment="1">
      <alignment horizontal="center"/>
    </xf>
    <xf numFmtId="44" fontId="1" fillId="0" borderId="11" xfId="19" applyBorder="1" applyAlignment="1">
      <alignment horizontal="center"/>
    </xf>
    <xf numFmtId="44" fontId="1" fillId="0" borderId="0" xfId="19" applyBorder="1" applyAlignment="1">
      <alignment horizontal="center"/>
    </xf>
    <xf numFmtId="44" fontId="1" fillId="0" borderId="10" xfId="19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wrapText="1"/>
    </xf>
    <xf numFmtId="0" fontId="13" fillId="0" borderId="3" xfId="0" applyFont="1" applyFill="1" applyBorder="1" applyAlignment="1">
      <alignment/>
    </xf>
    <xf numFmtId="0" fontId="9" fillId="0" borderId="14" xfId="0" applyFont="1" applyBorder="1" applyAlignment="1">
      <alignment/>
    </xf>
    <xf numFmtId="49" fontId="10" fillId="0" borderId="54" xfId="0" applyNumberFormat="1" applyFont="1" applyBorder="1" applyAlignment="1">
      <alignment wrapText="1"/>
    </xf>
    <xf numFmtId="44" fontId="13" fillId="0" borderId="3" xfId="19" applyFont="1" applyBorder="1" applyAlignment="1">
      <alignment horizontal="center"/>
    </xf>
    <xf numFmtId="44" fontId="13" fillId="0" borderId="75" xfId="19" applyFont="1" applyBorder="1" applyAlignment="1">
      <alignment horizontal="center"/>
    </xf>
    <xf numFmtId="44" fontId="13" fillId="0" borderId="44" xfId="19" applyFont="1" applyBorder="1" applyAlignment="1">
      <alignment horizontal="center"/>
    </xf>
    <xf numFmtId="44" fontId="1" fillId="0" borderId="0" xfId="19" applyBorder="1" applyAlignment="1">
      <alignment/>
    </xf>
    <xf numFmtId="0" fontId="13" fillId="0" borderId="0" xfId="0" applyFont="1" applyAlignment="1">
      <alignment/>
    </xf>
    <xf numFmtId="0" fontId="0" fillId="0" borderId="51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 wrapText="1"/>
    </xf>
    <xf numFmtId="0" fontId="6" fillId="0" borderId="3" xfId="0" applyFont="1" applyBorder="1" applyAlignment="1">
      <alignment/>
    </xf>
    <xf numFmtId="49" fontId="6" fillId="0" borderId="3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66" xfId="0" applyFont="1" applyBorder="1" applyAlignment="1">
      <alignment/>
    </xf>
    <xf numFmtId="49" fontId="10" fillId="0" borderId="24" xfId="0" applyNumberFormat="1" applyFont="1" applyBorder="1" applyAlignment="1">
      <alignment wrapText="1"/>
    </xf>
    <xf numFmtId="0" fontId="9" fillId="0" borderId="30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0" fillId="0" borderId="11" xfId="0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15" xfId="0" applyBorder="1" applyAlignment="1">
      <alignment vertical="center"/>
    </xf>
    <xf numFmtId="0" fontId="6" fillId="0" borderId="2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8" xfId="0" applyFont="1" applyBorder="1" applyAlignment="1">
      <alignment horizontal="center" vertical="center"/>
    </xf>
    <xf numFmtId="0" fontId="6" fillId="0" borderId="44" xfId="0" applyFont="1" applyBorder="1" applyAlignment="1">
      <alignment/>
    </xf>
    <xf numFmtId="0" fontId="6" fillId="0" borderId="43" xfId="0" applyFont="1" applyBorder="1" applyAlignment="1">
      <alignment/>
    </xf>
    <xf numFmtId="0" fontId="0" fillId="0" borderId="3" xfId="0" applyBorder="1" applyAlignment="1">
      <alignment vertical="center"/>
    </xf>
    <xf numFmtId="0" fontId="9" fillId="0" borderId="0" xfId="0" applyFont="1" applyAlignment="1">
      <alignment vertical="top" wrapText="1"/>
    </xf>
    <xf numFmtId="49" fontId="10" fillId="0" borderId="24" xfId="0" applyNumberFormat="1" applyFont="1" applyBorder="1" applyAlignment="1">
      <alignment wrapText="1" readingOrder="1"/>
    </xf>
    <xf numFmtId="0" fontId="9" fillId="0" borderId="14" xfId="0" applyFont="1" applyBorder="1" applyAlignment="1">
      <alignment readingOrder="1"/>
    </xf>
    <xf numFmtId="0" fontId="9" fillId="0" borderId="36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49" fontId="4" fillId="0" borderId="9" xfId="0" applyNumberFormat="1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4" fillId="0" borderId="92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93" xfId="0" applyFont="1" applyBorder="1" applyAlignment="1">
      <alignment horizontal="center"/>
    </xf>
    <xf numFmtId="0" fontId="7" fillId="0" borderId="94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49" fontId="10" fillId="0" borderId="63" xfId="0" applyNumberFormat="1" applyFont="1" applyBorder="1" applyAlignment="1">
      <alignment wrapText="1"/>
    </xf>
    <xf numFmtId="0" fontId="9" fillId="0" borderId="36" xfId="0" applyFont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/>
    </xf>
    <xf numFmtId="0" fontId="4" fillId="0" borderId="54" xfId="0" applyFont="1" applyBorder="1" applyAlignment="1">
      <alignment/>
    </xf>
    <xf numFmtId="0" fontId="4" fillId="0" borderId="67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95" xfId="0" applyFont="1" applyBorder="1" applyAlignment="1">
      <alignment/>
    </xf>
    <xf numFmtId="0" fontId="7" fillId="0" borderId="96" xfId="0" applyFont="1" applyBorder="1" applyAlignment="1">
      <alignment horizontal="center"/>
    </xf>
    <xf numFmtId="0" fontId="7" fillId="0" borderId="97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4" fillId="0" borderId="97" xfId="0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0" fontId="0" fillId="0" borderId="94" xfId="0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4" fillId="0" borderId="31" xfId="0" applyFont="1" applyBorder="1" applyAlignment="1">
      <alignment/>
    </xf>
    <xf numFmtId="0" fontId="0" fillId="0" borderId="34" xfId="0" applyBorder="1" applyAlignment="1">
      <alignment/>
    </xf>
    <xf numFmtId="49" fontId="4" fillId="0" borderId="9" xfId="0" applyNumberFormat="1" applyFont="1" applyBorder="1" applyAlignment="1">
      <alignment/>
    </xf>
    <xf numFmtId="0" fontId="4" fillId="0" borderId="38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98" xfId="0" applyFont="1" applyBorder="1" applyAlignment="1">
      <alignment horizontal="center"/>
    </xf>
    <xf numFmtId="0" fontId="4" fillId="0" borderId="99" xfId="0" applyFont="1" applyBorder="1" applyAlignment="1">
      <alignment horizontal="center"/>
    </xf>
    <xf numFmtId="0" fontId="0" fillId="0" borderId="40" xfId="0" applyBorder="1" applyAlignment="1">
      <alignment wrapText="1"/>
    </xf>
    <xf numFmtId="0" fontId="4" fillId="0" borderId="38" xfId="0" applyFont="1" applyBorder="1" applyAlignment="1">
      <alignment/>
    </xf>
    <xf numFmtId="0" fontId="0" fillId="0" borderId="35" xfId="0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0" fillId="0" borderId="63" xfId="0" applyFont="1" applyBorder="1" applyAlignment="1">
      <alignment/>
    </xf>
    <xf numFmtId="0" fontId="13" fillId="0" borderId="36" xfId="0" applyFont="1" applyBorder="1" applyAlignment="1">
      <alignment/>
    </xf>
    <xf numFmtId="49" fontId="4" fillId="0" borderId="26" xfId="0" applyNumberFormat="1" applyFont="1" applyBorder="1" applyAlignment="1">
      <alignment horizontal="left" wrapText="1"/>
    </xf>
    <xf numFmtId="49" fontId="4" fillId="0" borderId="29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4" fillId="0" borderId="9" xfId="0" applyFont="1" applyBorder="1" applyAlignment="1">
      <alignment/>
    </xf>
    <xf numFmtId="0" fontId="0" fillId="0" borderId="29" xfId="0" applyBorder="1" applyAlignment="1">
      <alignment wrapText="1"/>
    </xf>
    <xf numFmtId="0" fontId="4" fillId="0" borderId="54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49" fontId="4" fillId="0" borderId="89" xfId="0" applyNumberFormat="1" applyFont="1" applyBorder="1" applyAlignment="1">
      <alignment vertical="center" wrapText="1"/>
    </xf>
    <xf numFmtId="0" fontId="4" fillId="0" borderId="52" xfId="0" applyFont="1" applyBorder="1" applyAlignment="1">
      <alignment/>
    </xf>
    <xf numFmtId="0" fontId="0" fillId="0" borderId="52" xfId="0" applyBorder="1" applyAlignment="1">
      <alignment/>
    </xf>
    <xf numFmtId="49" fontId="10" fillId="0" borderId="89" xfId="0" applyNumberFormat="1" applyFont="1" applyBorder="1" applyAlignment="1">
      <alignment wrapText="1"/>
    </xf>
    <xf numFmtId="0" fontId="0" fillId="0" borderId="29" xfId="0" applyBorder="1" applyAlignment="1">
      <alignment/>
    </xf>
    <xf numFmtId="0" fontId="4" fillId="0" borderId="9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0" borderId="36" xfId="0" applyFont="1" applyBorder="1" applyAlignment="1">
      <alignment/>
    </xf>
    <xf numFmtId="0" fontId="8" fillId="0" borderId="1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10" fillId="0" borderId="16" xfId="0" applyFont="1" applyBorder="1" applyAlignment="1">
      <alignment horizontal="left"/>
    </xf>
    <xf numFmtId="49" fontId="10" fillId="0" borderId="30" xfId="0" applyNumberFormat="1" applyFont="1" applyBorder="1" applyAlignment="1">
      <alignment wrapText="1"/>
    </xf>
    <xf numFmtId="3" fontId="10" fillId="0" borderId="16" xfId="0" applyNumberFormat="1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0" fillId="0" borderId="26" xfId="0" applyBorder="1" applyAlignment="1">
      <alignment/>
    </xf>
    <xf numFmtId="0" fontId="8" fillId="0" borderId="51" xfId="0" applyFont="1" applyBorder="1" applyAlignment="1">
      <alignment horizontal="left"/>
    </xf>
    <xf numFmtId="0" fontId="0" fillId="0" borderId="51" xfId="0" applyBorder="1" applyAlignment="1">
      <alignment/>
    </xf>
    <xf numFmtId="0" fontId="0" fillId="0" borderId="21" xfId="0" applyBorder="1" applyAlignment="1">
      <alignment/>
    </xf>
    <xf numFmtId="3" fontId="8" fillId="0" borderId="16" xfId="0" applyNumberFormat="1" applyFont="1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0" fillId="0" borderId="27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28" xfId="0" applyFont="1" applyBorder="1" applyAlignment="1">
      <alignment/>
    </xf>
    <xf numFmtId="0" fontId="16" fillId="0" borderId="3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9" fillId="0" borderId="51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6" fillId="0" borderId="100" xfId="0" applyFont="1" applyBorder="1" applyAlignment="1">
      <alignment horizontal="center" vertical="top"/>
    </xf>
    <xf numFmtId="0" fontId="6" fillId="0" borderId="32" xfId="0" applyFont="1" applyBorder="1" applyAlignment="1">
      <alignment vertical="top" wrapText="1"/>
    </xf>
    <xf numFmtId="4" fontId="5" fillId="0" borderId="75" xfId="17" applyNumberFormat="1" applyFont="1" applyBorder="1" applyAlignment="1">
      <alignment horizontal="center"/>
      <protection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0" fontId="5" fillId="0" borderId="16" xfId="17" applyFont="1" applyBorder="1" applyAlignment="1">
      <alignment horizontal="center" vertical="center" wrapText="1"/>
      <protection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" fontId="5" fillId="0" borderId="75" xfId="17" applyNumberFormat="1" applyFont="1" applyBorder="1" applyAlignment="1">
      <alignment/>
      <protection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5" fillId="0" borderId="66" xfId="17" applyFont="1" applyBorder="1" applyAlignment="1">
      <alignment horizontal="center" vertical="center" wrapText="1"/>
      <protection/>
    </xf>
    <xf numFmtId="0" fontId="0" fillId="0" borderId="5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3" fillId="0" borderId="3" xfId="17" applyFont="1" applyFill="1" applyBorder="1" applyAlignment="1">
      <alignment horizontal="center" vertical="center" wrapText="1"/>
      <protection/>
    </xf>
    <xf numFmtId="0" fontId="23" fillId="0" borderId="75" xfId="17" applyFont="1" applyFill="1" applyBorder="1" applyAlignment="1">
      <alignment horizontal="center" vertical="center" wrapText="1"/>
      <protection/>
    </xf>
    <xf numFmtId="0" fontId="23" fillId="0" borderId="44" xfId="17" applyFont="1" applyFill="1" applyBorder="1" applyAlignment="1">
      <alignment horizontal="center" vertical="center" wrapText="1"/>
      <protection/>
    </xf>
    <xf numFmtId="0" fontId="5" fillId="0" borderId="26" xfId="17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3" fillId="0" borderId="75" xfId="17" applyFont="1" applyFill="1" applyBorder="1" applyAlignment="1">
      <alignment horizontal="center" vertical="center"/>
      <protection/>
    </xf>
    <xf numFmtId="0" fontId="23" fillId="0" borderId="44" xfId="17" applyFont="1" applyFill="1" applyBorder="1" applyAlignment="1">
      <alignment horizontal="center" vertical="center"/>
      <protection/>
    </xf>
    <xf numFmtId="0" fontId="23" fillId="0" borderId="3" xfId="17" applyFont="1" applyFill="1" applyBorder="1" applyAlignment="1">
      <alignment horizontal="center" vertical="center"/>
      <protection/>
    </xf>
    <xf numFmtId="0" fontId="22" fillId="0" borderId="0" xfId="17" applyFont="1" applyAlignment="1">
      <alignment horizontal="center"/>
      <protection/>
    </xf>
    <xf numFmtId="0" fontId="2" fillId="0" borderId="0" xfId="17" applyFont="1" applyAlignment="1">
      <alignment horizontal="right"/>
      <protection/>
    </xf>
    <xf numFmtId="0" fontId="0" fillId="0" borderId="26" xfId="0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4" fontId="13" fillId="0" borderId="75" xfId="0" applyNumberFormat="1" applyFont="1" applyBorder="1" applyAlignment="1">
      <alignment horizontal="center"/>
    </xf>
    <xf numFmtId="4" fontId="13" fillId="0" borderId="43" xfId="0" applyNumberFormat="1" applyFont="1" applyBorder="1" applyAlignment="1">
      <alignment horizontal="center"/>
    </xf>
    <xf numFmtId="0" fontId="13" fillId="0" borderId="66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75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22" fillId="0" borderId="75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" fontId="2" fillId="0" borderId="76" xfId="0" applyNumberFormat="1" applyFont="1" applyBorder="1" applyAlignment="1">
      <alignment horizontal="center" vertical="center"/>
    </xf>
    <xf numFmtId="4" fontId="2" fillId="0" borderId="69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1" xfId="0" applyBorder="1" applyAlignment="1">
      <alignment horizontal="center"/>
    </xf>
    <xf numFmtId="0" fontId="0" fillId="0" borderId="102" xfId="0" applyBorder="1" applyAlignment="1">
      <alignment horizontal="center"/>
    </xf>
    <xf numFmtId="0" fontId="2" fillId="0" borderId="103" xfId="0" applyFont="1" applyBorder="1" applyAlignment="1">
      <alignment horizontal="left" vertical="center"/>
    </xf>
    <xf numFmtId="0" fontId="2" fillId="0" borderId="104" xfId="0" applyFont="1" applyBorder="1" applyAlignment="1">
      <alignment horizontal="left" vertical="center"/>
    </xf>
    <xf numFmtId="0" fontId="2" fillId="0" borderId="105" xfId="0" applyFont="1" applyBorder="1" applyAlignment="1">
      <alignment horizontal="left" vertical="center"/>
    </xf>
    <xf numFmtId="0" fontId="2" fillId="0" borderId="70" xfId="0" applyFont="1" applyBorder="1" applyAlignment="1">
      <alignment horizontal="left" vertical="center"/>
    </xf>
    <xf numFmtId="0" fontId="2" fillId="0" borderId="106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2" fillId="0" borderId="10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75" xfId="0" applyFont="1" applyBorder="1" applyAlignment="1">
      <alignment horizontal="left" wrapText="1"/>
    </xf>
    <xf numFmtId="0" fontId="2" fillId="0" borderId="75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0" fillId="0" borderId="75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13" fillId="0" borderId="75" xfId="0" applyFont="1" applyBorder="1" applyAlignment="1">
      <alignment horizontal="left"/>
    </xf>
    <xf numFmtId="0" fontId="13" fillId="0" borderId="4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3" fillId="0" borderId="16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0" fillId="0" borderId="44" xfId="0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6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6" fillId="0" borderId="66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7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0" fillId="0" borderId="75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21" fillId="0" borderId="75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0"/>
  <sheetViews>
    <sheetView view="pageBreakPreview" zoomScale="60" zoomScaleNormal="75" workbookViewId="0" topLeftCell="E43">
      <selection activeCell="L95" sqref="L95"/>
    </sheetView>
  </sheetViews>
  <sheetFormatPr defaultColWidth="9.00390625" defaultRowHeight="12.75"/>
  <cols>
    <col min="1" max="1" width="6.75390625" style="1" customWidth="1"/>
    <col min="2" max="2" width="13.125" style="1" customWidth="1"/>
    <col min="3" max="3" width="44.75390625" style="1" customWidth="1"/>
    <col min="4" max="4" width="19.875" style="1" customWidth="1"/>
    <col min="5" max="5" width="19.75390625" style="1" customWidth="1"/>
    <col min="6" max="6" width="22.25390625" style="1" customWidth="1"/>
    <col min="7" max="7" width="21.25390625" style="1" customWidth="1"/>
    <col min="8" max="8" width="23.375" style="1" customWidth="1"/>
    <col min="9" max="9" width="22.75390625" style="2" customWidth="1"/>
    <col min="10" max="10" width="23.125" style="2" customWidth="1"/>
    <col min="11" max="11" width="21.00390625" style="2" customWidth="1"/>
    <col min="12" max="12" width="16.75390625" style="1" customWidth="1"/>
    <col min="13" max="15" width="9.125" style="1" customWidth="1"/>
    <col min="16" max="16" width="33.125" style="1" customWidth="1"/>
    <col min="17" max="16384" width="9.125" style="1" customWidth="1"/>
  </cols>
  <sheetData>
    <row r="1" spans="9:11" ht="0.75" customHeight="1">
      <c r="I1" s="3"/>
      <c r="J1" s="3"/>
      <c r="K1" s="3"/>
    </row>
    <row r="2" spans="1:12" s="4" customFormat="1" ht="30.75" customHeight="1">
      <c r="A2" s="13"/>
      <c r="B2" s="673" t="s">
        <v>45</v>
      </c>
      <c r="C2" s="673"/>
      <c r="D2" s="654"/>
      <c r="E2" s="654"/>
      <c r="F2" s="654"/>
      <c r="G2" s="14"/>
      <c r="H2" s="14"/>
      <c r="I2" s="15"/>
      <c r="J2" s="15"/>
      <c r="K2" s="15"/>
      <c r="L2" s="16"/>
    </row>
    <row r="3" spans="1:12" ht="17.25" customHeight="1">
      <c r="A3" s="13"/>
      <c r="B3" s="13" t="s">
        <v>0</v>
      </c>
      <c r="C3" s="13"/>
      <c r="D3" s="13"/>
      <c r="E3" s="13"/>
      <c r="F3" s="13"/>
      <c r="G3" s="13"/>
      <c r="H3" s="13"/>
      <c r="I3" s="17"/>
      <c r="J3" s="282"/>
      <c r="K3" s="282" t="s">
        <v>86</v>
      </c>
      <c r="L3" s="16"/>
    </row>
    <row r="4" spans="1:12" ht="17.25" customHeight="1">
      <c r="A4" s="13"/>
      <c r="B4" s="13"/>
      <c r="C4" s="13"/>
      <c r="D4" s="13"/>
      <c r="E4" s="13"/>
      <c r="F4" s="13"/>
      <c r="G4" s="13"/>
      <c r="H4" s="13"/>
      <c r="I4" s="17"/>
      <c r="J4" s="4"/>
      <c r="K4" s="282" t="s">
        <v>87</v>
      </c>
      <c r="L4" s="16"/>
    </row>
    <row r="5" spans="1:12" ht="15.75">
      <c r="A5" s="13"/>
      <c r="B5" s="13"/>
      <c r="C5" s="13"/>
      <c r="D5" s="168"/>
      <c r="E5" s="168"/>
      <c r="F5" s="168"/>
      <c r="G5" s="168"/>
      <c r="H5" s="168"/>
      <c r="I5" s="169"/>
      <c r="J5" s="169"/>
      <c r="K5" s="281"/>
      <c r="L5" s="170"/>
    </row>
    <row r="6" spans="1:12" s="5" customFormat="1" ht="15.75">
      <c r="A6" s="18"/>
      <c r="B6" s="667"/>
      <c r="C6" s="668"/>
      <c r="D6" s="727" t="s">
        <v>67</v>
      </c>
      <c r="E6" s="729" t="s">
        <v>58</v>
      </c>
      <c r="F6" s="730"/>
      <c r="G6" s="730"/>
      <c r="H6" s="730"/>
      <c r="I6" s="730"/>
      <c r="J6" s="730"/>
      <c r="K6" s="730"/>
      <c r="L6" s="731"/>
    </row>
    <row r="7" spans="1:13" s="5" customFormat="1" ht="15.75">
      <c r="A7" s="19" t="s">
        <v>1</v>
      </c>
      <c r="B7" s="572" t="s">
        <v>2</v>
      </c>
      <c r="C7" s="549"/>
      <c r="D7" s="728"/>
      <c r="E7" s="721" t="s">
        <v>55</v>
      </c>
      <c r="F7" s="722"/>
      <c r="G7" s="722"/>
      <c r="H7" s="723"/>
      <c r="I7" s="732" t="s">
        <v>59</v>
      </c>
      <c r="J7" s="722"/>
      <c r="K7" s="722"/>
      <c r="L7" s="723"/>
      <c r="M7" s="6"/>
    </row>
    <row r="8" spans="1:13" s="5" customFormat="1" ht="45.75" customHeight="1">
      <c r="A8" s="21"/>
      <c r="B8" s="669"/>
      <c r="C8" s="670"/>
      <c r="D8" s="153" t="s">
        <v>68</v>
      </c>
      <c r="E8" s="153" t="s">
        <v>3</v>
      </c>
      <c r="F8" s="22" t="s">
        <v>33</v>
      </c>
      <c r="G8" s="23" t="s">
        <v>47</v>
      </c>
      <c r="H8" s="24" t="s">
        <v>44</v>
      </c>
      <c r="I8" s="154" t="s">
        <v>4</v>
      </c>
      <c r="J8" s="20" t="s">
        <v>33</v>
      </c>
      <c r="K8" s="23" t="s">
        <v>46</v>
      </c>
      <c r="L8" s="25" t="s">
        <v>44</v>
      </c>
      <c r="M8" s="6"/>
    </row>
    <row r="9" spans="1:12" s="7" customFormat="1" ht="15.75" thickBot="1">
      <c r="A9" s="18">
        <v>1</v>
      </c>
      <c r="B9" s="679">
        <v>2</v>
      </c>
      <c r="C9" s="680"/>
      <c r="D9" s="26" t="s">
        <v>54</v>
      </c>
      <c r="E9" s="26" t="s">
        <v>5</v>
      </c>
      <c r="F9" s="27"/>
      <c r="G9" s="27"/>
      <c r="H9" s="28"/>
      <c r="I9" s="197" t="s">
        <v>6</v>
      </c>
      <c r="J9" s="29"/>
      <c r="K9" s="29"/>
      <c r="L9" s="30"/>
    </row>
    <row r="10" spans="1:12" s="7" customFormat="1" ht="16.5" thickBot="1">
      <c r="A10" s="275" t="s">
        <v>81</v>
      </c>
      <c r="B10" s="266" t="s">
        <v>82</v>
      </c>
      <c r="C10" s="266"/>
      <c r="D10" s="133">
        <v>94108</v>
      </c>
      <c r="E10" s="267" t="s">
        <v>74</v>
      </c>
      <c r="F10" s="217"/>
      <c r="G10" s="267"/>
      <c r="H10" s="217"/>
      <c r="I10" s="268">
        <v>94108</v>
      </c>
      <c r="J10" s="228"/>
      <c r="K10" s="256">
        <v>94108</v>
      </c>
      <c r="L10" s="137"/>
    </row>
    <row r="11" spans="1:12" s="7" customFormat="1" ht="15.75" thickBot="1">
      <c r="A11" s="263"/>
      <c r="B11" s="260" t="s">
        <v>83</v>
      </c>
      <c r="C11" s="260"/>
      <c r="D11" s="264">
        <v>94108</v>
      </c>
      <c r="E11" s="261" t="s">
        <v>74</v>
      </c>
      <c r="F11" s="265"/>
      <c r="G11" s="261"/>
      <c r="H11" s="265"/>
      <c r="I11" s="191">
        <v>94108</v>
      </c>
      <c r="J11" s="235"/>
      <c r="K11" s="262">
        <v>94108</v>
      </c>
      <c r="L11" s="102"/>
    </row>
    <row r="12" spans="1:12" ht="18" customHeight="1" thickBot="1">
      <c r="A12" s="33" t="s">
        <v>7</v>
      </c>
      <c r="B12" s="632" t="s">
        <v>8</v>
      </c>
      <c r="C12" s="633"/>
      <c r="D12" s="94">
        <v>4486860.63</v>
      </c>
      <c r="E12" s="108">
        <v>235000</v>
      </c>
      <c r="F12" s="133">
        <v>235000</v>
      </c>
      <c r="G12" s="198" t="s">
        <v>71</v>
      </c>
      <c r="H12" s="199" t="s">
        <v>71</v>
      </c>
      <c r="I12" s="171">
        <v>4251860.63</v>
      </c>
      <c r="J12" s="204" t="s">
        <v>71</v>
      </c>
      <c r="K12" s="85">
        <v>4251860.63</v>
      </c>
      <c r="L12" s="205" t="s">
        <v>71</v>
      </c>
    </row>
    <row r="13" spans="1:12" ht="65.25" customHeight="1">
      <c r="A13" s="32"/>
      <c r="B13" s="550" t="s">
        <v>29</v>
      </c>
      <c r="C13" s="551"/>
      <c r="D13" s="122">
        <v>75000</v>
      </c>
      <c r="E13" s="122">
        <v>75000</v>
      </c>
      <c r="F13" s="122">
        <v>75000</v>
      </c>
      <c r="G13" s="213" t="s">
        <v>74</v>
      </c>
      <c r="H13" s="214" t="s">
        <v>74</v>
      </c>
      <c r="I13" s="215" t="s">
        <v>74</v>
      </c>
      <c r="J13" s="216" t="s">
        <v>74</v>
      </c>
      <c r="K13" s="216" t="s">
        <v>74</v>
      </c>
      <c r="L13" s="216" t="s">
        <v>74</v>
      </c>
    </row>
    <row r="14" spans="1:12" ht="20.25" customHeight="1">
      <c r="A14" s="32"/>
      <c r="B14" s="531" t="s">
        <v>72</v>
      </c>
      <c r="C14" s="510"/>
      <c r="D14" s="98">
        <v>4251860.63</v>
      </c>
      <c r="E14" s="201" t="s">
        <v>74</v>
      </c>
      <c r="F14" s="201" t="s">
        <v>74</v>
      </c>
      <c r="G14" s="210" t="s">
        <v>74</v>
      </c>
      <c r="H14" s="208" t="s">
        <v>74</v>
      </c>
      <c r="I14" s="167">
        <v>4251860.63</v>
      </c>
      <c r="J14" s="203" t="s">
        <v>74</v>
      </c>
      <c r="K14" s="97">
        <v>4251860.63</v>
      </c>
      <c r="L14" s="203" t="s">
        <v>74</v>
      </c>
    </row>
    <row r="15" spans="1:12" ht="33" customHeight="1" thickBot="1">
      <c r="A15" s="224"/>
      <c r="B15" s="456" t="s">
        <v>73</v>
      </c>
      <c r="C15" s="285"/>
      <c r="D15" s="98">
        <v>160000</v>
      </c>
      <c r="E15" s="98">
        <v>160000</v>
      </c>
      <c r="F15" s="98">
        <v>160000</v>
      </c>
      <c r="G15" s="211" t="s">
        <v>74</v>
      </c>
      <c r="H15" s="209" t="s">
        <v>74</v>
      </c>
      <c r="I15" s="207" t="s">
        <v>74</v>
      </c>
      <c r="J15" s="203" t="s">
        <v>74</v>
      </c>
      <c r="K15" s="203" t="s">
        <v>74</v>
      </c>
      <c r="L15" s="212" t="s">
        <v>74</v>
      </c>
    </row>
    <row r="16" spans="1:12" ht="17.25" customHeight="1" thickBot="1">
      <c r="A16" s="35">
        <v>700</v>
      </c>
      <c r="B16" s="36" t="s">
        <v>9</v>
      </c>
      <c r="C16" s="37"/>
      <c r="D16" s="95">
        <f>SUM(D17:D19)</f>
        <v>5325993.07</v>
      </c>
      <c r="E16" s="95">
        <v>165000</v>
      </c>
      <c r="F16" s="218" t="s">
        <v>74</v>
      </c>
      <c r="G16" s="218" t="s">
        <v>74</v>
      </c>
      <c r="H16" s="133">
        <v>165000</v>
      </c>
      <c r="I16" s="96">
        <v>5160993.07</v>
      </c>
      <c r="J16" s="217" t="s">
        <v>74</v>
      </c>
      <c r="K16" s="217" t="s">
        <v>74</v>
      </c>
      <c r="L16" s="137">
        <v>5160993.07</v>
      </c>
    </row>
    <row r="17" spans="1:12" ht="61.5" customHeight="1">
      <c r="A17" s="38"/>
      <c r="B17" s="550" t="s">
        <v>10</v>
      </c>
      <c r="C17" s="551"/>
      <c r="D17" s="122">
        <v>100000</v>
      </c>
      <c r="E17" s="122">
        <v>100000</v>
      </c>
      <c r="F17" s="221" t="s">
        <v>74</v>
      </c>
      <c r="G17" s="221" t="s">
        <v>74</v>
      </c>
      <c r="H17" s="222">
        <v>100000</v>
      </c>
      <c r="I17" s="216" t="s">
        <v>74</v>
      </c>
      <c r="J17" s="216" t="s">
        <v>74</v>
      </c>
      <c r="K17" s="223" t="s">
        <v>74</v>
      </c>
      <c r="L17" s="216" t="s">
        <v>74</v>
      </c>
    </row>
    <row r="18" spans="1:12" ht="31.5" customHeight="1">
      <c r="A18" s="38"/>
      <c r="B18" s="661" t="s">
        <v>11</v>
      </c>
      <c r="C18" s="286"/>
      <c r="D18" s="98">
        <v>65000</v>
      </c>
      <c r="E18" s="34">
        <v>65000</v>
      </c>
      <c r="F18" s="220" t="s">
        <v>74</v>
      </c>
      <c r="G18" s="220" t="s">
        <v>74</v>
      </c>
      <c r="H18" s="139">
        <v>65000</v>
      </c>
      <c r="I18" s="203" t="s">
        <v>74</v>
      </c>
      <c r="J18" s="203" t="s">
        <v>74</v>
      </c>
      <c r="K18" s="219" t="s">
        <v>74</v>
      </c>
      <c r="L18" s="203" t="s">
        <v>74</v>
      </c>
    </row>
    <row r="19" spans="1:12" ht="21" customHeight="1">
      <c r="A19" s="276"/>
      <c r="B19" s="287" t="s">
        <v>75</v>
      </c>
      <c r="C19" s="674"/>
      <c r="D19" s="277">
        <v>5160993.07</v>
      </c>
      <c r="E19" s="278" t="s">
        <v>74</v>
      </c>
      <c r="F19" s="278" t="s">
        <v>74</v>
      </c>
      <c r="G19" s="278" t="s">
        <v>74</v>
      </c>
      <c r="H19" s="279" t="s">
        <v>74</v>
      </c>
      <c r="I19" s="280">
        <v>5160993.07</v>
      </c>
      <c r="J19" s="235" t="s">
        <v>74</v>
      </c>
      <c r="K19" s="233" t="s">
        <v>74</v>
      </c>
      <c r="L19" s="102">
        <v>5160993.07</v>
      </c>
    </row>
    <row r="20" spans="1:12" ht="36.75" customHeight="1">
      <c r="A20" s="42"/>
      <c r="B20" s="40"/>
      <c r="C20" s="165"/>
      <c r="D20" s="139"/>
      <c r="E20" s="139"/>
      <c r="F20" s="139"/>
      <c r="G20" s="139"/>
      <c r="H20" s="139"/>
      <c r="I20" s="167"/>
      <c r="J20" s="167"/>
      <c r="K20" s="167"/>
      <c r="L20" s="142"/>
    </row>
    <row r="21" spans="1:12" ht="24.75" customHeight="1">
      <c r="A21" s="42"/>
      <c r="B21" s="43"/>
      <c r="C21" s="40"/>
      <c r="D21" s="187"/>
      <c r="E21" s="39"/>
      <c r="F21" s="39"/>
      <c r="G21" s="39"/>
      <c r="H21" s="39"/>
      <c r="I21" s="44"/>
      <c r="J21" s="44"/>
      <c r="K21" s="44"/>
      <c r="L21" s="43"/>
    </row>
    <row r="22" spans="1:12" ht="15" customHeight="1">
      <c r="A22" s="45"/>
      <c r="B22" s="683"/>
      <c r="C22" s="684"/>
      <c r="D22" s="155" t="s">
        <v>34</v>
      </c>
      <c r="E22" s="182" t="s">
        <v>58</v>
      </c>
      <c r="F22" s="150"/>
      <c r="G22" s="150"/>
      <c r="H22" s="150"/>
      <c r="I22" s="150"/>
      <c r="J22" s="150"/>
      <c r="K22" s="150"/>
      <c r="L22" s="149"/>
    </row>
    <row r="23" spans="1:13" s="5" customFormat="1" ht="15.75">
      <c r="A23" s="46" t="s">
        <v>1</v>
      </c>
      <c r="B23" s="665" t="s">
        <v>2</v>
      </c>
      <c r="C23" s="666"/>
      <c r="D23" s="47" t="s">
        <v>64</v>
      </c>
      <c r="E23" s="724" t="s">
        <v>60</v>
      </c>
      <c r="F23" s="722"/>
      <c r="G23" s="722"/>
      <c r="H23" s="723"/>
      <c r="I23" s="726" t="s">
        <v>56</v>
      </c>
      <c r="J23" s="733"/>
      <c r="K23" s="733"/>
      <c r="L23" s="734"/>
      <c r="M23" s="6"/>
    </row>
    <row r="24" spans="1:13" s="5" customFormat="1" ht="47.25" customHeight="1">
      <c r="A24" s="48"/>
      <c r="B24" s="685"/>
      <c r="C24" s="686"/>
      <c r="D24" s="157" t="s">
        <v>63</v>
      </c>
      <c r="E24" s="157" t="s">
        <v>3</v>
      </c>
      <c r="F24" s="156" t="s">
        <v>33</v>
      </c>
      <c r="G24" s="23" t="s">
        <v>47</v>
      </c>
      <c r="H24" s="24" t="s">
        <v>44</v>
      </c>
      <c r="I24" s="158" t="s">
        <v>4</v>
      </c>
      <c r="J24" s="156" t="s">
        <v>33</v>
      </c>
      <c r="K24" s="23" t="s">
        <v>47</v>
      </c>
      <c r="L24" s="25" t="s">
        <v>44</v>
      </c>
      <c r="M24" s="6"/>
    </row>
    <row r="25" spans="1:12" s="7" customFormat="1" ht="15.75" thickBot="1">
      <c r="A25" s="49">
        <v>1</v>
      </c>
      <c r="B25" s="681">
        <v>2</v>
      </c>
      <c r="C25" s="682"/>
      <c r="D25" s="50" t="s">
        <v>54</v>
      </c>
      <c r="E25" s="50" t="s">
        <v>5</v>
      </c>
      <c r="F25" s="50"/>
      <c r="G25" s="50"/>
      <c r="H25" s="51"/>
      <c r="I25" s="51" t="s">
        <v>6</v>
      </c>
      <c r="J25" s="52"/>
      <c r="K25" s="53"/>
      <c r="L25" s="54"/>
    </row>
    <row r="26" spans="1:13" ht="16.5" customHeight="1" thickBot="1">
      <c r="A26" s="55">
        <v>710</v>
      </c>
      <c r="B26" s="632" t="s">
        <v>12</v>
      </c>
      <c r="C26" s="603"/>
      <c r="D26" s="84">
        <v>700</v>
      </c>
      <c r="E26" s="84">
        <v>700</v>
      </c>
      <c r="F26" s="84">
        <f>F27</f>
        <v>700</v>
      </c>
      <c r="G26" s="230" t="s">
        <v>74</v>
      </c>
      <c r="H26" s="199" t="s">
        <v>74</v>
      </c>
      <c r="I26" s="228" t="s">
        <v>74</v>
      </c>
      <c r="J26" s="204" t="s">
        <v>74</v>
      </c>
      <c r="K26" s="228" t="s">
        <v>74</v>
      </c>
      <c r="L26" s="229" t="s">
        <v>74</v>
      </c>
      <c r="M26" s="9"/>
    </row>
    <row r="27" spans="1:12" ht="63.75" customHeight="1">
      <c r="A27" s="38"/>
      <c r="B27" s="687" t="s">
        <v>30</v>
      </c>
      <c r="C27" s="286"/>
      <c r="D27" s="225">
        <v>700</v>
      </c>
      <c r="E27" s="225">
        <v>700</v>
      </c>
      <c r="F27" s="225">
        <v>700</v>
      </c>
      <c r="G27" s="226" t="s">
        <v>74</v>
      </c>
      <c r="H27" s="215" t="s">
        <v>74</v>
      </c>
      <c r="I27" s="227" t="s">
        <v>74</v>
      </c>
      <c r="J27" s="216" t="s">
        <v>74</v>
      </c>
      <c r="K27" s="223" t="s">
        <v>74</v>
      </c>
      <c r="L27" s="216" t="s">
        <v>74</v>
      </c>
    </row>
    <row r="28" spans="1:12" ht="15.75" thickBot="1">
      <c r="A28" s="56"/>
      <c r="B28" s="688"/>
      <c r="C28" s="689"/>
      <c r="D28" s="104"/>
      <c r="E28" s="105"/>
      <c r="F28" s="106"/>
      <c r="G28" s="106"/>
      <c r="H28" s="105"/>
      <c r="I28" s="107"/>
      <c r="J28" s="90"/>
      <c r="K28" s="91"/>
      <c r="L28" s="79"/>
    </row>
    <row r="29" spans="1:12" ht="18.75" customHeight="1" thickBot="1">
      <c r="A29" s="55">
        <v>750</v>
      </c>
      <c r="B29" s="632" t="s">
        <v>13</v>
      </c>
      <c r="C29" s="603"/>
      <c r="D29" s="84">
        <f>D30+D31</f>
        <v>52884</v>
      </c>
      <c r="E29" s="84">
        <f>E30+E31</f>
        <v>52884</v>
      </c>
      <c r="F29" s="108">
        <f>SUM(F30:F31)</f>
        <v>44884</v>
      </c>
      <c r="G29" s="199" t="s">
        <v>74</v>
      </c>
      <c r="H29" s="108">
        <f>SUM(H30:H31)</f>
        <v>8000</v>
      </c>
      <c r="I29" s="199" t="s">
        <v>74</v>
      </c>
      <c r="J29" s="228" t="s">
        <v>74</v>
      </c>
      <c r="K29" s="228" t="s">
        <v>74</v>
      </c>
      <c r="L29" s="229" t="s">
        <v>74</v>
      </c>
    </row>
    <row r="30" spans="1:16" ht="66" customHeight="1">
      <c r="A30" s="57"/>
      <c r="B30" s="552" t="s">
        <v>37</v>
      </c>
      <c r="C30" s="553"/>
      <c r="D30" s="146">
        <v>44884</v>
      </c>
      <c r="E30" s="146">
        <v>44884</v>
      </c>
      <c r="F30" s="146">
        <v>44884</v>
      </c>
      <c r="G30" s="216" t="s">
        <v>74</v>
      </c>
      <c r="H30" s="231" t="s">
        <v>74</v>
      </c>
      <c r="I30" s="215" t="s">
        <v>74</v>
      </c>
      <c r="J30" s="216" t="s">
        <v>74</v>
      </c>
      <c r="K30" s="223" t="s">
        <v>74</v>
      </c>
      <c r="L30" s="216" t="s">
        <v>74</v>
      </c>
      <c r="O30" s="9"/>
      <c r="P30" s="12"/>
    </row>
    <row r="31" spans="1:12" ht="18.75" customHeight="1">
      <c r="A31" s="57"/>
      <c r="B31" s="661" t="s">
        <v>76</v>
      </c>
      <c r="C31" s="286"/>
      <c r="D31" s="34">
        <v>8000</v>
      </c>
      <c r="E31" s="34">
        <v>8000</v>
      </c>
      <c r="F31" s="200" t="s">
        <v>74</v>
      </c>
      <c r="G31" s="200" t="s">
        <v>74</v>
      </c>
      <c r="H31" s="98">
        <v>8000</v>
      </c>
      <c r="I31" s="202" t="s">
        <v>74</v>
      </c>
      <c r="J31" s="203" t="s">
        <v>74</v>
      </c>
      <c r="K31" s="219" t="s">
        <v>74</v>
      </c>
      <c r="L31" s="203" t="s">
        <v>74</v>
      </c>
    </row>
    <row r="32" spans="1:12" ht="15.75" thickBot="1">
      <c r="A32" s="57"/>
      <c r="B32" s="675"/>
      <c r="C32" s="676"/>
      <c r="D32" s="86"/>
      <c r="E32" s="87"/>
      <c r="F32" s="87"/>
      <c r="G32" s="87"/>
      <c r="H32" s="88"/>
      <c r="I32" s="92"/>
      <c r="J32" s="90"/>
      <c r="K32" s="91"/>
      <c r="L32" s="79"/>
    </row>
    <row r="33" spans="1:12" ht="33.75" customHeight="1" thickBot="1">
      <c r="A33" s="55">
        <v>751</v>
      </c>
      <c r="B33" s="655" t="s">
        <v>14</v>
      </c>
      <c r="C33" s="656"/>
      <c r="D33" s="84">
        <f>D34</f>
        <v>3000</v>
      </c>
      <c r="E33" s="84">
        <f>E34</f>
        <v>3000</v>
      </c>
      <c r="F33" s="84">
        <f>F34</f>
        <v>3000</v>
      </c>
      <c r="G33" s="230" t="s">
        <v>74</v>
      </c>
      <c r="H33" s="199" t="s">
        <v>74</v>
      </c>
      <c r="I33" s="228" t="s">
        <v>74</v>
      </c>
      <c r="J33" s="204" t="s">
        <v>74</v>
      </c>
      <c r="K33" s="228" t="s">
        <v>74</v>
      </c>
      <c r="L33" s="205" t="s">
        <v>74</v>
      </c>
    </row>
    <row r="34" spans="1:12" ht="68.25" customHeight="1">
      <c r="A34" s="57"/>
      <c r="B34" s="550" t="s">
        <v>43</v>
      </c>
      <c r="C34" s="551"/>
      <c r="D34" s="122">
        <v>3000</v>
      </c>
      <c r="E34" s="122">
        <v>3000</v>
      </c>
      <c r="F34" s="122">
        <v>3000</v>
      </c>
      <c r="G34" s="213" t="s">
        <v>74</v>
      </c>
      <c r="H34" s="214" t="s">
        <v>74</v>
      </c>
      <c r="I34" s="215" t="s">
        <v>74</v>
      </c>
      <c r="J34" s="216" t="s">
        <v>74</v>
      </c>
      <c r="K34" s="223" t="s">
        <v>74</v>
      </c>
      <c r="L34" s="216" t="s">
        <v>74</v>
      </c>
    </row>
    <row r="35" spans="1:12" ht="21.75" customHeight="1" thickBot="1">
      <c r="A35" s="58"/>
      <c r="B35" s="677"/>
      <c r="C35" s="678"/>
      <c r="D35" s="110"/>
      <c r="E35" s="110"/>
      <c r="F35" s="110"/>
      <c r="G35" s="110"/>
      <c r="H35" s="111"/>
      <c r="I35" s="112"/>
      <c r="J35" s="113"/>
      <c r="K35" s="114"/>
      <c r="L35" s="104"/>
    </row>
    <row r="36" spans="1:12" ht="15">
      <c r="A36" s="43"/>
      <c r="B36" s="40"/>
      <c r="C36" s="40"/>
      <c r="D36" s="59"/>
      <c r="E36" s="59"/>
      <c r="F36" s="59"/>
      <c r="G36" s="59"/>
      <c r="H36" s="59"/>
      <c r="I36" s="60"/>
      <c r="J36" s="60"/>
      <c r="K36" s="60"/>
      <c r="L36" s="16"/>
    </row>
    <row r="37" spans="1:12" s="5" customFormat="1" ht="15" customHeight="1">
      <c r="A37" s="61"/>
      <c r="B37" s="663"/>
      <c r="C37" s="664"/>
      <c r="D37" s="735" t="s">
        <v>34</v>
      </c>
      <c r="E37" s="735"/>
      <c r="F37" s="735"/>
      <c r="G37" s="735"/>
      <c r="H37" s="735"/>
      <c r="I37" s="735"/>
      <c r="J37" s="736"/>
      <c r="K37" s="736"/>
      <c r="L37" s="737"/>
    </row>
    <row r="38" spans="1:13" s="5" customFormat="1" ht="32.25" customHeight="1">
      <c r="A38" s="46" t="s">
        <v>1</v>
      </c>
      <c r="B38" s="665" t="s">
        <v>2</v>
      </c>
      <c r="C38" s="666"/>
      <c r="D38" s="159" t="s">
        <v>65</v>
      </c>
      <c r="E38" s="724" t="s">
        <v>61</v>
      </c>
      <c r="F38" s="722"/>
      <c r="G38" s="722"/>
      <c r="H38" s="723"/>
      <c r="I38" s="726" t="s">
        <v>59</v>
      </c>
      <c r="J38" s="733"/>
      <c r="K38" s="733"/>
      <c r="L38" s="734"/>
      <c r="M38" s="6"/>
    </row>
    <row r="39" spans="1:13" s="5" customFormat="1" ht="53.25" customHeight="1">
      <c r="A39" s="62"/>
      <c r="B39" s="691"/>
      <c r="C39" s="692"/>
      <c r="D39" s="183" t="s">
        <v>66</v>
      </c>
      <c r="E39" s="160" t="s">
        <v>3</v>
      </c>
      <c r="F39" s="156" t="s">
        <v>33</v>
      </c>
      <c r="G39" s="23" t="s">
        <v>47</v>
      </c>
      <c r="H39" s="24" t="s">
        <v>44</v>
      </c>
      <c r="I39" s="161" t="s">
        <v>4</v>
      </c>
      <c r="J39" s="162" t="s">
        <v>33</v>
      </c>
      <c r="K39" s="23" t="s">
        <v>47</v>
      </c>
      <c r="L39" s="25" t="s">
        <v>44</v>
      </c>
      <c r="M39" s="6"/>
    </row>
    <row r="40" spans="1:12" s="7" customFormat="1" ht="12.75" customHeight="1" thickBot="1">
      <c r="A40" s="49">
        <v>1</v>
      </c>
      <c r="B40" s="693">
        <v>2</v>
      </c>
      <c r="C40" s="694"/>
      <c r="D40" s="50" t="s">
        <v>54</v>
      </c>
      <c r="E40" s="50" t="s">
        <v>5</v>
      </c>
      <c r="F40" s="51"/>
      <c r="G40" s="51"/>
      <c r="H40" s="51"/>
      <c r="I40" s="64" t="s">
        <v>6</v>
      </c>
      <c r="J40" s="52"/>
      <c r="K40" s="52"/>
      <c r="L40" s="54"/>
    </row>
    <row r="41" spans="1:12" ht="65.25" customHeight="1" thickBot="1">
      <c r="A41" s="65">
        <v>756</v>
      </c>
      <c r="B41" s="671" t="s">
        <v>15</v>
      </c>
      <c r="C41" s="657"/>
      <c r="D41" s="236">
        <f>SUM(D42:D55)</f>
        <v>9334019</v>
      </c>
      <c r="E41" s="236">
        <f>SUM(E42:E55)</f>
        <v>9334019</v>
      </c>
      <c r="F41" s="237" t="s">
        <v>74</v>
      </c>
      <c r="G41" s="237" t="s">
        <v>74</v>
      </c>
      <c r="H41" s="236">
        <f>SUM(H42:H55)</f>
        <v>9334019</v>
      </c>
      <c r="I41" s="237" t="s">
        <v>74</v>
      </c>
      <c r="J41" s="238" t="s">
        <v>74</v>
      </c>
      <c r="K41" s="237" t="s">
        <v>74</v>
      </c>
      <c r="L41" s="239" t="s">
        <v>74</v>
      </c>
    </row>
    <row r="42" spans="1:12" ht="36" customHeight="1">
      <c r="A42" s="57"/>
      <c r="B42" s="550" t="s">
        <v>36</v>
      </c>
      <c r="C42" s="551"/>
      <c r="D42" s="34">
        <v>14000</v>
      </c>
      <c r="E42" s="34">
        <v>14000</v>
      </c>
      <c r="F42" s="201" t="s">
        <v>74</v>
      </c>
      <c r="G42" s="201" t="s">
        <v>74</v>
      </c>
      <c r="H42" s="34">
        <v>14000</v>
      </c>
      <c r="I42" s="232" t="s">
        <v>74</v>
      </c>
      <c r="J42" s="203" t="s">
        <v>74</v>
      </c>
      <c r="K42" s="203" t="s">
        <v>74</v>
      </c>
      <c r="L42" s="203" t="s">
        <v>74</v>
      </c>
    </row>
    <row r="43" spans="1:12" ht="31.5" customHeight="1">
      <c r="A43" s="57"/>
      <c r="B43" s="661" t="s">
        <v>48</v>
      </c>
      <c r="C43" s="695"/>
      <c r="D43" s="34">
        <v>25000</v>
      </c>
      <c r="E43" s="34">
        <v>25000</v>
      </c>
      <c r="F43" s="201" t="s">
        <v>74</v>
      </c>
      <c r="G43" s="201" t="s">
        <v>74</v>
      </c>
      <c r="H43" s="34">
        <v>25000</v>
      </c>
      <c r="I43" s="232" t="s">
        <v>74</v>
      </c>
      <c r="J43" s="203" t="s">
        <v>74</v>
      </c>
      <c r="K43" s="203" t="s">
        <v>74</v>
      </c>
      <c r="L43" s="203" t="s">
        <v>74</v>
      </c>
    </row>
    <row r="44" spans="1:12" ht="15">
      <c r="A44" s="57"/>
      <c r="B44" s="661" t="s">
        <v>16</v>
      </c>
      <c r="C44" s="662"/>
      <c r="D44" s="98">
        <v>2280000</v>
      </c>
      <c r="E44" s="98">
        <v>2280000</v>
      </c>
      <c r="F44" s="201" t="s">
        <v>74</v>
      </c>
      <c r="G44" s="201" t="s">
        <v>74</v>
      </c>
      <c r="H44" s="98">
        <v>2280000</v>
      </c>
      <c r="I44" s="232" t="s">
        <v>74</v>
      </c>
      <c r="J44" s="203" t="s">
        <v>74</v>
      </c>
      <c r="K44" s="203" t="s">
        <v>74</v>
      </c>
      <c r="L44" s="203" t="s">
        <v>74</v>
      </c>
    </row>
    <row r="45" spans="1:12" ht="15">
      <c r="A45" s="57"/>
      <c r="B45" s="661" t="s">
        <v>17</v>
      </c>
      <c r="C45" s="662"/>
      <c r="D45" s="98">
        <v>140000</v>
      </c>
      <c r="E45" s="98">
        <v>140000</v>
      </c>
      <c r="F45" s="201" t="s">
        <v>74</v>
      </c>
      <c r="G45" s="201" t="s">
        <v>74</v>
      </c>
      <c r="H45" s="98">
        <v>140000</v>
      </c>
      <c r="I45" s="232" t="s">
        <v>74</v>
      </c>
      <c r="J45" s="203" t="s">
        <v>74</v>
      </c>
      <c r="K45" s="203" t="s">
        <v>74</v>
      </c>
      <c r="L45" s="203" t="s">
        <v>74</v>
      </c>
    </row>
    <row r="46" spans="1:12" ht="15">
      <c r="A46" s="57"/>
      <c r="B46" s="661" t="s">
        <v>18</v>
      </c>
      <c r="C46" s="662"/>
      <c r="D46" s="98">
        <v>12500</v>
      </c>
      <c r="E46" s="98">
        <v>12500</v>
      </c>
      <c r="F46" s="201" t="s">
        <v>74</v>
      </c>
      <c r="G46" s="201" t="s">
        <v>74</v>
      </c>
      <c r="H46" s="98">
        <v>12500</v>
      </c>
      <c r="I46" s="232" t="s">
        <v>74</v>
      </c>
      <c r="J46" s="203" t="s">
        <v>74</v>
      </c>
      <c r="K46" s="203" t="s">
        <v>74</v>
      </c>
      <c r="L46" s="203" t="s">
        <v>74</v>
      </c>
    </row>
    <row r="47" spans="1:12" ht="15">
      <c r="A47" s="57"/>
      <c r="B47" s="661" t="s">
        <v>19</v>
      </c>
      <c r="C47" s="662"/>
      <c r="D47" s="98">
        <v>190000</v>
      </c>
      <c r="E47" s="98">
        <v>190000</v>
      </c>
      <c r="F47" s="201" t="s">
        <v>74</v>
      </c>
      <c r="G47" s="201" t="s">
        <v>74</v>
      </c>
      <c r="H47" s="98">
        <v>190000</v>
      </c>
      <c r="I47" s="232" t="s">
        <v>74</v>
      </c>
      <c r="J47" s="203" t="s">
        <v>74</v>
      </c>
      <c r="K47" s="203" t="s">
        <v>74</v>
      </c>
      <c r="L47" s="203" t="s">
        <v>74</v>
      </c>
    </row>
    <row r="48" spans="1:12" ht="15">
      <c r="A48" s="57"/>
      <c r="B48" s="661" t="s">
        <v>20</v>
      </c>
      <c r="C48" s="662"/>
      <c r="D48" s="98">
        <v>224000</v>
      </c>
      <c r="E48" s="98">
        <v>224000</v>
      </c>
      <c r="F48" s="201" t="s">
        <v>74</v>
      </c>
      <c r="G48" s="201" t="s">
        <v>74</v>
      </c>
      <c r="H48" s="98">
        <v>224000</v>
      </c>
      <c r="I48" s="232" t="s">
        <v>74</v>
      </c>
      <c r="J48" s="203" t="s">
        <v>74</v>
      </c>
      <c r="K48" s="203" t="s">
        <v>74</v>
      </c>
      <c r="L48" s="203" t="s">
        <v>74</v>
      </c>
    </row>
    <row r="49" spans="1:12" ht="15">
      <c r="A49" s="57"/>
      <c r="B49" s="661" t="s">
        <v>21</v>
      </c>
      <c r="C49" s="286"/>
      <c r="D49" s="98">
        <v>90000</v>
      </c>
      <c r="E49" s="98">
        <v>90000</v>
      </c>
      <c r="F49" s="201" t="s">
        <v>74</v>
      </c>
      <c r="G49" s="201" t="s">
        <v>74</v>
      </c>
      <c r="H49" s="98">
        <v>90000</v>
      </c>
      <c r="I49" s="232" t="s">
        <v>74</v>
      </c>
      <c r="J49" s="203" t="s">
        <v>74</v>
      </c>
      <c r="K49" s="203" t="s">
        <v>74</v>
      </c>
      <c r="L49" s="203" t="s">
        <v>74</v>
      </c>
    </row>
    <row r="50" spans="1:12" ht="15">
      <c r="A50" s="57"/>
      <c r="B50" s="690" t="s">
        <v>39</v>
      </c>
      <c r="C50" s="286"/>
      <c r="D50" s="89">
        <v>800</v>
      </c>
      <c r="E50" s="89">
        <v>800</v>
      </c>
      <c r="F50" s="202" t="s">
        <v>74</v>
      </c>
      <c r="G50" s="202" t="s">
        <v>74</v>
      </c>
      <c r="H50" s="89">
        <v>800</v>
      </c>
      <c r="I50" s="232" t="s">
        <v>74</v>
      </c>
      <c r="J50" s="203" t="s">
        <v>74</v>
      </c>
      <c r="K50" s="203" t="s">
        <v>74</v>
      </c>
      <c r="L50" s="203" t="s">
        <v>74</v>
      </c>
    </row>
    <row r="51" spans="1:12" ht="15">
      <c r="A51" s="57"/>
      <c r="B51" s="690" t="s">
        <v>40</v>
      </c>
      <c r="C51" s="286"/>
      <c r="D51" s="89">
        <v>20000</v>
      </c>
      <c r="E51" s="89">
        <v>20000</v>
      </c>
      <c r="F51" s="202" t="s">
        <v>74</v>
      </c>
      <c r="G51" s="202" t="s">
        <v>74</v>
      </c>
      <c r="H51" s="89">
        <v>20000</v>
      </c>
      <c r="I51" s="232" t="s">
        <v>74</v>
      </c>
      <c r="J51" s="203" t="s">
        <v>74</v>
      </c>
      <c r="K51" s="203" t="s">
        <v>74</v>
      </c>
      <c r="L51" s="203" t="s">
        <v>74</v>
      </c>
    </row>
    <row r="52" spans="1:12" ht="18.75" customHeight="1">
      <c r="A52" s="57"/>
      <c r="B52" s="661" t="s">
        <v>41</v>
      </c>
      <c r="C52" s="662"/>
      <c r="D52" s="98">
        <v>96000</v>
      </c>
      <c r="E52" s="98">
        <v>96000</v>
      </c>
      <c r="F52" s="201" t="s">
        <v>74</v>
      </c>
      <c r="G52" s="201" t="s">
        <v>74</v>
      </c>
      <c r="H52" s="98">
        <v>96000</v>
      </c>
      <c r="I52" s="232" t="s">
        <v>74</v>
      </c>
      <c r="J52" s="203" t="s">
        <v>74</v>
      </c>
      <c r="K52" s="203" t="s">
        <v>74</v>
      </c>
      <c r="L52" s="203" t="s">
        <v>74</v>
      </c>
    </row>
    <row r="53" spans="1:16" ht="30.75" customHeight="1">
      <c r="A53" s="57"/>
      <c r="B53" s="661" t="s">
        <v>42</v>
      </c>
      <c r="C53" s="662"/>
      <c r="D53" s="98">
        <v>3000</v>
      </c>
      <c r="E53" s="98">
        <v>3000</v>
      </c>
      <c r="F53" s="201" t="s">
        <v>74</v>
      </c>
      <c r="G53" s="201" t="s">
        <v>74</v>
      </c>
      <c r="H53" s="98">
        <v>3000</v>
      </c>
      <c r="I53" s="232" t="s">
        <v>74</v>
      </c>
      <c r="J53" s="203" t="s">
        <v>74</v>
      </c>
      <c r="K53" s="203" t="s">
        <v>74</v>
      </c>
      <c r="L53" s="203" t="s">
        <v>74</v>
      </c>
      <c r="M53" s="9"/>
      <c r="N53" s="9"/>
      <c r="O53" s="9"/>
      <c r="P53" s="9"/>
    </row>
    <row r="54" spans="1:16" ht="29.25" customHeight="1">
      <c r="A54" s="57"/>
      <c r="B54" s="661" t="s">
        <v>49</v>
      </c>
      <c r="C54" s="286"/>
      <c r="D54" s="89">
        <v>6230719</v>
      </c>
      <c r="E54" s="89">
        <v>6230719</v>
      </c>
      <c r="F54" s="202" t="s">
        <v>74</v>
      </c>
      <c r="G54" s="202" t="s">
        <v>74</v>
      </c>
      <c r="H54" s="89">
        <v>6230719</v>
      </c>
      <c r="I54" s="232" t="s">
        <v>74</v>
      </c>
      <c r="J54" s="203" t="s">
        <v>74</v>
      </c>
      <c r="K54" s="203" t="s">
        <v>74</v>
      </c>
      <c r="L54" s="203" t="s">
        <v>74</v>
      </c>
      <c r="M54" s="9"/>
      <c r="N54" s="9"/>
      <c r="O54" s="8"/>
      <c r="P54" s="9"/>
    </row>
    <row r="55" spans="1:16" ht="29.25" customHeight="1">
      <c r="A55" s="57"/>
      <c r="B55" s="661" t="s">
        <v>50</v>
      </c>
      <c r="C55" s="286"/>
      <c r="D55" s="89">
        <v>8000</v>
      </c>
      <c r="E55" s="89">
        <v>8000</v>
      </c>
      <c r="F55" s="202" t="s">
        <v>74</v>
      </c>
      <c r="G55" s="202" t="s">
        <v>74</v>
      </c>
      <c r="H55" s="89">
        <v>8000</v>
      </c>
      <c r="I55" s="232" t="s">
        <v>74</v>
      </c>
      <c r="J55" s="203" t="s">
        <v>74</v>
      </c>
      <c r="K55" s="203" t="s">
        <v>74</v>
      </c>
      <c r="L55" s="203" t="s">
        <v>74</v>
      </c>
      <c r="M55" s="9"/>
      <c r="N55" s="9"/>
      <c r="O55" s="8"/>
      <c r="P55" s="9"/>
    </row>
    <row r="56" spans="1:15" s="9" customFormat="1" ht="14.25" customHeight="1">
      <c r="A56" s="66"/>
      <c r="B56" s="696"/>
      <c r="C56" s="697"/>
      <c r="D56" s="115"/>
      <c r="E56" s="115"/>
      <c r="F56" s="141"/>
      <c r="G56" s="102"/>
      <c r="H56" s="116"/>
      <c r="I56" s="233"/>
      <c r="J56" s="234"/>
      <c r="K56" s="234"/>
      <c r="L56" s="235"/>
      <c r="O56" s="8"/>
    </row>
    <row r="57" spans="1:15" s="9" customFormat="1" ht="14.25" customHeight="1">
      <c r="A57" s="43"/>
      <c r="B57" s="172"/>
      <c r="C57" s="165"/>
      <c r="D57" s="105"/>
      <c r="E57" s="105"/>
      <c r="F57" s="142"/>
      <c r="G57" s="142"/>
      <c r="H57" s="105"/>
      <c r="I57" s="167"/>
      <c r="J57" s="60"/>
      <c r="K57" s="60"/>
      <c r="L57" s="130"/>
      <c r="O57" s="8"/>
    </row>
    <row r="58" spans="1:15" s="9" customFormat="1" ht="14.25" customHeight="1">
      <c r="A58" s="43"/>
      <c r="B58" s="172"/>
      <c r="C58" s="165"/>
      <c r="D58" s="105"/>
      <c r="E58" s="105"/>
      <c r="F58" s="142"/>
      <c r="G58" s="142"/>
      <c r="H58" s="105"/>
      <c r="I58" s="167"/>
      <c r="J58" s="60"/>
      <c r="K58" s="60"/>
      <c r="L58" s="142"/>
      <c r="O58" s="8"/>
    </row>
    <row r="59" spans="1:15" s="9" customFormat="1" ht="14.25" customHeight="1">
      <c r="A59" s="170"/>
      <c r="B59" s="172"/>
      <c r="C59" s="165"/>
      <c r="D59" s="189"/>
      <c r="E59" s="189"/>
      <c r="F59" s="190"/>
      <c r="G59" s="190"/>
      <c r="H59" s="189"/>
      <c r="I59" s="191"/>
      <c r="J59" s="192"/>
      <c r="K59" s="192"/>
      <c r="L59" s="190"/>
      <c r="O59" s="8"/>
    </row>
    <row r="60" spans="1:15" s="9" customFormat="1" ht="15.75">
      <c r="A60" s="196"/>
      <c r="B60" s="698"/>
      <c r="C60" s="699"/>
      <c r="D60" s="194" t="s">
        <v>35</v>
      </c>
      <c r="E60" s="195"/>
      <c r="F60" s="151"/>
      <c r="G60" s="151"/>
      <c r="H60" s="151"/>
      <c r="I60" s="151"/>
      <c r="J60" s="152"/>
      <c r="K60" s="152"/>
      <c r="L60" s="63"/>
      <c r="O60" s="8"/>
    </row>
    <row r="61" spans="1:15" s="9" customFormat="1" ht="31.5" customHeight="1">
      <c r="A61" s="188" t="s">
        <v>1</v>
      </c>
      <c r="B61" s="700" t="s">
        <v>2</v>
      </c>
      <c r="C61" s="666"/>
      <c r="D61" s="186" t="s">
        <v>69</v>
      </c>
      <c r="E61" s="724" t="s">
        <v>62</v>
      </c>
      <c r="F61" s="722"/>
      <c r="G61" s="722"/>
      <c r="H61" s="723"/>
      <c r="I61" s="726" t="s">
        <v>59</v>
      </c>
      <c r="J61" s="722"/>
      <c r="K61" s="722"/>
      <c r="L61" s="723"/>
      <c r="O61" s="8"/>
    </row>
    <row r="62" spans="1:15" s="9" customFormat="1" ht="50.25" customHeight="1">
      <c r="A62" s="185"/>
      <c r="B62" s="701"/>
      <c r="C62" s="702"/>
      <c r="D62" s="193" t="s">
        <v>70</v>
      </c>
      <c r="E62" s="163" t="s">
        <v>3</v>
      </c>
      <c r="F62" s="156" t="s">
        <v>33</v>
      </c>
      <c r="G62" s="23" t="s">
        <v>47</v>
      </c>
      <c r="H62" s="24" t="s">
        <v>44</v>
      </c>
      <c r="I62" s="164" t="s">
        <v>4</v>
      </c>
      <c r="J62" s="162" t="s">
        <v>33</v>
      </c>
      <c r="K62" s="23" t="s">
        <v>47</v>
      </c>
      <c r="L62" s="25" t="s">
        <v>44</v>
      </c>
      <c r="O62" s="8"/>
    </row>
    <row r="63" spans="1:15" s="9" customFormat="1" ht="15.75" thickBot="1">
      <c r="A63" s="45">
        <v>1</v>
      </c>
      <c r="B63" s="711">
        <v>2</v>
      </c>
      <c r="C63" s="712"/>
      <c r="D63" s="50" t="s">
        <v>54</v>
      </c>
      <c r="E63" s="50" t="s">
        <v>5</v>
      </c>
      <c r="F63" s="51"/>
      <c r="G63" s="51"/>
      <c r="H63" s="51"/>
      <c r="I63" s="64" t="s">
        <v>6</v>
      </c>
      <c r="J63" s="52"/>
      <c r="K63" s="53"/>
      <c r="L63" s="67"/>
      <c r="O63" s="8"/>
    </row>
    <row r="64" spans="1:16" ht="16.5" customHeight="1" thickBot="1">
      <c r="A64" s="68">
        <v>758</v>
      </c>
      <c r="B64" s="69" t="s">
        <v>22</v>
      </c>
      <c r="C64" s="70"/>
      <c r="D64" s="93">
        <f>SUM(D65:D66)</f>
        <v>5191022</v>
      </c>
      <c r="E64" s="93">
        <f>SUM(E65:E66)</f>
        <v>5191022</v>
      </c>
      <c r="F64" s="241" t="s">
        <v>74</v>
      </c>
      <c r="G64" s="228" t="s">
        <v>74</v>
      </c>
      <c r="H64" s="117">
        <f>SUM(H65:H66)</f>
        <v>5191022</v>
      </c>
      <c r="I64" s="228" t="s">
        <v>74</v>
      </c>
      <c r="J64" s="204" t="s">
        <v>74</v>
      </c>
      <c r="K64" s="245" t="s">
        <v>74</v>
      </c>
      <c r="L64" s="205" t="s">
        <v>74</v>
      </c>
      <c r="M64" s="9"/>
      <c r="N64" s="9"/>
      <c r="O64" s="8"/>
      <c r="P64" s="9"/>
    </row>
    <row r="65" spans="1:16" ht="30.75" customHeight="1">
      <c r="A65" s="57"/>
      <c r="B65" s="550" t="s">
        <v>23</v>
      </c>
      <c r="C65" s="551"/>
      <c r="D65" s="118">
        <v>5181022</v>
      </c>
      <c r="E65" s="118">
        <v>5181022</v>
      </c>
      <c r="F65" s="202" t="s">
        <v>74</v>
      </c>
      <c r="G65" s="202" t="s">
        <v>74</v>
      </c>
      <c r="H65" s="118">
        <v>5181022</v>
      </c>
      <c r="I65" s="232" t="s">
        <v>74</v>
      </c>
      <c r="J65" s="203" t="s">
        <v>74</v>
      </c>
      <c r="K65" s="219" t="s">
        <v>74</v>
      </c>
      <c r="L65" s="203" t="s">
        <v>74</v>
      </c>
      <c r="M65" s="9"/>
      <c r="N65" s="9"/>
      <c r="O65" s="10"/>
      <c r="P65" s="9"/>
    </row>
    <row r="66" spans="1:16" ht="30.75" customHeight="1">
      <c r="A66" s="72"/>
      <c r="B66" s="707" t="s">
        <v>38</v>
      </c>
      <c r="C66" s="708"/>
      <c r="D66" s="166">
        <v>10000</v>
      </c>
      <c r="E66" s="166">
        <v>10000</v>
      </c>
      <c r="F66" s="244" t="s">
        <v>74</v>
      </c>
      <c r="G66" s="244" t="s">
        <v>74</v>
      </c>
      <c r="H66" s="166">
        <v>10000</v>
      </c>
      <c r="I66" s="244" t="s">
        <v>74</v>
      </c>
      <c r="J66" s="244" t="s">
        <v>74</v>
      </c>
      <c r="K66" s="244" t="s">
        <v>74</v>
      </c>
      <c r="L66" s="203" t="s">
        <v>74</v>
      </c>
      <c r="M66" s="9"/>
      <c r="N66" s="9"/>
      <c r="O66" s="10"/>
      <c r="P66" s="9"/>
    </row>
    <row r="67" spans="1:16" ht="15.75" thickBot="1">
      <c r="A67" s="57"/>
      <c r="B67" s="709"/>
      <c r="C67" s="286"/>
      <c r="D67" s="86"/>
      <c r="E67" s="87"/>
      <c r="F67" s="88"/>
      <c r="G67" s="88"/>
      <c r="H67" s="88"/>
      <c r="I67" s="119"/>
      <c r="J67" s="90"/>
      <c r="K67" s="91"/>
      <c r="L67" s="31"/>
      <c r="M67" s="9"/>
      <c r="N67" s="9"/>
      <c r="O67" s="10"/>
      <c r="P67" s="9"/>
    </row>
    <row r="68" spans="1:16" ht="22.5" customHeight="1" thickBot="1">
      <c r="A68" s="143">
        <v>851</v>
      </c>
      <c r="B68" s="703" t="s">
        <v>51</v>
      </c>
      <c r="C68" s="704"/>
      <c r="D68" s="145">
        <f aca="true" t="shared" si="0" ref="D68:L68">D69</f>
        <v>500</v>
      </c>
      <c r="E68" s="147">
        <f t="shared" si="0"/>
        <v>500</v>
      </c>
      <c r="F68" s="148">
        <f t="shared" si="0"/>
        <v>500</v>
      </c>
      <c r="G68" s="240" t="str">
        <f t="shared" si="0"/>
        <v>x</v>
      </c>
      <c r="H68" s="240" t="str">
        <f t="shared" si="0"/>
        <v>x</v>
      </c>
      <c r="I68" s="241" t="str">
        <f t="shared" si="0"/>
        <v>x</v>
      </c>
      <c r="J68" s="228" t="str">
        <f t="shared" si="0"/>
        <v>x</v>
      </c>
      <c r="K68" s="242" t="str">
        <f t="shared" si="0"/>
        <v>x</v>
      </c>
      <c r="L68" s="243" t="str">
        <f t="shared" si="0"/>
        <v>x</v>
      </c>
      <c r="M68" s="9"/>
      <c r="N68" s="9"/>
      <c r="O68" s="8"/>
      <c r="P68" s="9"/>
    </row>
    <row r="69" spans="1:16" ht="60" customHeight="1">
      <c r="A69" s="57"/>
      <c r="B69" s="713" t="s">
        <v>52</v>
      </c>
      <c r="C69" s="551"/>
      <c r="D69" s="122">
        <v>500</v>
      </c>
      <c r="E69" s="122">
        <v>500</v>
      </c>
      <c r="F69" s="138">
        <v>500</v>
      </c>
      <c r="G69" s="214" t="s">
        <v>74</v>
      </c>
      <c r="H69" s="214" t="s">
        <v>74</v>
      </c>
      <c r="I69" s="227" t="s">
        <v>74</v>
      </c>
      <c r="J69" s="216" t="s">
        <v>74</v>
      </c>
      <c r="K69" s="223" t="s">
        <v>74</v>
      </c>
      <c r="L69" s="216" t="s">
        <v>74</v>
      </c>
      <c r="M69" s="9"/>
      <c r="N69" s="9"/>
      <c r="O69" s="8"/>
      <c r="P69" s="9"/>
    </row>
    <row r="70" spans="1:16" ht="15">
      <c r="A70" s="66"/>
      <c r="B70" s="696"/>
      <c r="C70" s="697"/>
      <c r="D70" s="123"/>
      <c r="E70" s="123"/>
      <c r="F70" s="124"/>
      <c r="G70" s="124"/>
      <c r="H70" s="123"/>
      <c r="I70" s="125"/>
      <c r="J70" s="100"/>
      <c r="K70" s="101"/>
      <c r="L70" s="41"/>
      <c r="M70" s="9"/>
      <c r="N70" s="9"/>
      <c r="O70" s="10"/>
      <c r="P70" s="9"/>
    </row>
    <row r="71" spans="1:16" ht="15">
      <c r="A71" s="43"/>
      <c r="B71" s="172"/>
      <c r="C71" s="165"/>
      <c r="D71" s="59"/>
      <c r="E71" s="59"/>
      <c r="F71" s="59"/>
      <c r="G71" s="59"/>
      <c r="H71" s="59"/>
      <c r="I71" s="60"/>
      <c r="J71" s="60"/>
      <c r="K71" s="60"/>
      <c r="L71" s="43"/>
      <c r="M71" s="9"/>
      <c r="N71" s="9"/>
      <c r="O71" s="10"/>
      <c r="P71" s="9"/>
    </row>
    <row r="72" spans="1:16" ht="15">
      <c r="A72" s="43"/>
      <c r="B72" s="172"/>
      <c r="C72" s="165"/>
      <c r="D72" s="59"/>
      <c r="E72" s="59"/>
      <c r="F72" s="59"/>
      <c r="G72" s="59"/>
      <c r="H72" s="59"/>
      <c r="I72" s="60"/>
      <c r="J72" s="60"/>
      <c r="K72" s="60"/>
      <c r="L72" s="43"/>
      <c r="M72" s="9"/>
      <c r="N72" s="9"/>
      <c r="O72" s="10"/>
      <c r="P72" s="9"/>
    </row>
    <row r="73" spans="1:16" ht="16.5" customHeight="1" thickBot="1">
      <c r="A73" s="173"/>
      <c r="B73" s="714"/>
      <c r="C73" s="715"/>
      <c r="D73" s="175"/>
      <c r="E73" s="180"/>
      <c r="F73" s="175"/>
      <c r="G73" s="175"/>
      <c r="H73" s="175"/>
      <c r="I73" s="181"/>
      <c r="J73" s="178"/>
      <c r="K73" s="178"/>
      <c r="L73" s="173"/>
      <c r="M73" s="9"/>
      <c r="N73" s="9"/>
      <c r="O73" s="10"/>
      <c r="P73" s="9"/>
    </row>
    <row r="74" spans="1:16" ht="16.5" customHeight="1" thickBot="1">
      <c r="A74" s="269">
        <v>852</v>
      </c>
      <c r="B74" s="604" t="s">
        <v>24</v>
      </c>
      <c r="C74" s="582"/>
      <c r="D74" s="174">
        <f>SUM(D77:D82)</f>
        <v>1011400</v>
      </c>
      <c r="E74" s="174">
        <f>SUM(E77:E82)</f>
        <v>1011400</v>
      </c>
      <c r="F74" s="176">
        <f>SUM(F77:F82)</f>
        <v>1011400</v>
      </c>
      <c r="G74" s="176"/>
      <c r="H74" s="176"/>
      <c r="I74" s="171"/>
      <c r="J74" s="177"/>
      <c r="K74" s="171"/>
      <c r="L74" s="184"/>
      <c r="M74" s="9"/>
      <c r="N74" s="9"/>
      <c r="O74" s="10"/>
      <c r="P74" s="9"/>
    </row>
    <row r="75" spans="1:16" ht="15" customHeight="1">
      <c r="A75" s="71"/>
      <c r="B75" s="716"/>
      <c r="C75" s="551"/>
      <c r="D75" s="126"/>
      <c r="E75" s="126"/>
      <c r="F75" s="121"/>
      <c r="G75" s="120"/>
      <c r="H75" s="127"/>
      <c r="I75" s="128"/>
      <c r="J75" s="135"/>
      <c r="K75" s="136"/>
      <c r="L75" s="134"/>
      <c r="M75" s="9"/>
      <c r="N75" s="9"/>
      <c r="O75" s="10"/>
      <c r="P75" s="9"/>
    </row>
    <row r="76" spans="1:16" ht="81" customHeight="1">
      <c r="A76" s="57"/>
      <c r="B76" s="661" t="s">
        <v>53</v>
      </c>
      <c r="C76" s="717"/>
      <c r="D76" s="271"/>
      <c r="E76" s="270"/>
      <c r="F76" s="271"/>
      <c r="G76" s="270"/>
      <c r="H76" s="271"/>
      <c r="I76" s="270"/>
      <c r="J76" s="270"/>
      <c r="K76" s="219"/>
      <c r="L76" s="247"/>
      <c r="M76" s="9"/>
      <c r="N76" s="9"/>
      <c r="O76" s="8"/>
      <c r="P76" s="9"/>
    </row>
    <row r="77" spans="1:16" ht="34.5" customHeight="1">
      <c r="A77" s="72"/>
      <c r="B77" s="707" t="s">
        <v>31</v>
      </c>
      <c r="C77" s="708"/>
      <c r="D77" s="144">
        <v>932700</v>
      </c>
      <c r="E77" s="144">
        <v>932700</v>
      </c>
      <c r="F77" s="144">
        <v>932700</v>
      </c>
      <c r="G77" s="248" t="s">
        <v>74</v>
      </c>
      <c r="H77" s="206" t="s">
        <v>74</v>
      </c>
      <c r="I77" s="232" t="s">
        <v>74</v>
      </c>
      <c r="J77" s="203" t="s">
        <v>74</v>
      </c>
      <c r="K77" s="219" t="s">
        <v>74</v>
      </c>
      <c r="L77" s="247" t="s">
        <v>74</v>
      </c>
      <c r="M77" s="9"/>
      <c r="N77" s="9"/>
      <c r="O77" s="8"/>
      <c r="P77" s="9"/>
    </row>
    <row r="78" spans="1:16" ht="63.75" customHeight="1">
      <c r="A78" s="57"/>
      <c r="B78" s="661" t="s">
        <v>32</v>
      </c>
      <c r="C78" s="717"/>
      <c r="D78" s="144">
        <v>1000</v>
      </c>
      <c r="E78" s="144">
        <v>1000</v>
      </c>
      <c r="F78" s="144">
        <v>1000</v>
      </c>
      <c r="G78" s="208" t="s">
        <v>74</v>
      </c>
      <c r="H78" s="206" t="s">
        <v>74</v>
      </c>
      <c r="I78" s="232" t="s">
        <v>74</v>
      </c>
      <c r="J78" s="203" t="s">
        <v>74</v>
      </c>
      <c r="K78" s="219" t="s">
        <v>74</v>
      </c>
      <c r="L78" s="247" t="s">
        <v>74</v>
      </c>
      <c r="M78" s="9"/>
      <c r="N78" s="9"/>
      <c r="O78" s="8"/>
      <c r="P78" s="9"/>
    </row>
    <row r="79" spans="1:16" ht="32.25" customHeight="1">
      <c r="A79" s="57"/>
      <c r="B79" s="661" t="s">
        <v>77</v>
      </c>
      <c r="C79" s="286"/>
      <c r="D79" s="140">
        <v>18500</v>
      </c>
      <c r="E79" s="140">
        <v>18500</v>
      </c>
      <c r="F79" s="140">
        <v>18500</v>
      </c>
      <c r="G79" s="248" t="s">
        <v>74</v>
      </c>
      <c r="H79" s="206" t="s">
        <v>74</v>
      </c>
      <c r="I79" s="232" t="s">
        <v>74</v>
      </c>
      <c r="J79" s="203" t="s">
        <v>74</v>
      </c>
      <c r="K79" s="219" t="s">
        <v>74</v>
      </c>
      <c r="L79" s="247" t="s">
        <v>74</v>
      </c>
      <c r="M79" s="9"/>
      <c r="N79" s="9"/>
      <c r="O79" s="10"/>
      <c r="P79" s="9"/>
    </row>
    <row r="80" spans="1:16" ht="48" customHeight="1">
      <c r="A80" s="57"/>
      <c r="B80" s="718" t="s">
        <v>78</v>
      </c>
      <c r="C80" s="719"/>
      <c r="D80" s="246">
        <v>2600</v>
      </c>
      <c r="E80" s="246">
        <v>2600</v>
      </c>
      <c r="F80" s="246">
        <v>2600</v>
      </c>
      <c r="G80" s="248" t="s">
        <v>74</v>
      </c>
      <c r="H80" s="206" t="s">
        <v>74</v>
      </c>
      <c r="I80" s="232" t="s">
        <v>74</v>
      </c>
      <c r="J80" s="203" t="s">
        <v>74</v>
      </c>
      <c r="K80" s="219" t="s">
        <v>74</v>
      </c>
      <c r="L80" s="247" t="s">
        <v>74</v>
      </c>
      <c r="M80" s="9"/>
      <c r="N80" s="9"/>
      <c r="O80" s="10"/>
      <c r="P80" s="9"/>
    </row>
    <row r="81" spans="1:16" ht="45" customHeight="1">
      <c r="A81" s="31"/>
      <c r="B81" s="707" t="s">
        <v>26</v>
      </c>
      <c r="C81" s="717"/>
      <c r="D81" s="144">
        <v>29200</v>
      </c>
      <c r="E81" s="144">
        <v>29200</v>
      </c>
      <c r="F81" s="139">
        <v>29200</v>
      </c>
      <c r="G81" s="248" t="s">
        <v>74</v>
      </c>
      <c r="H81" s="206" t="s">
        <v>74</v>
      </c>
      <c r="I81" s="203" t="s">
        <v>74</v>
      </c>
      <c r="J81" s="203" t="s">
        <v>74</v>
      </c>
      <c r="K81" s="219" t="s">
        <v>74</v>
      </c>
      <c r="L81" s="247" t="s">
        <v>74</v>
      </c>
      <c r="M81" s="9"/>
      <c r="N81" s="9"/>
      <c r="O81" s="10"/>
      <c r="P81" s="9"/>
    </row>
    <row r="82" spans="1:16" ht="48" customHeight="1">
      <c r="A82" s="41"/>
      <c r="B82" s="707" t="s">
        <v>27</v>
      </c>
      <c r="C82" s="708"/>
      <c r="D82" s="166">
        <v>27400</v>
      </c>
      <c r="E82" s="166">
        <v>27400</v>
      </c>
      <c r="F82" s="166">
        <v>27400</v>
      </c>
      <c r="G82" s="244" t="s">
        <v>74</v>
      </c>
      <c r="H82" s="244" t="s">
        <v>74</v>
      </c>
      <c r="I82" s="244" t="s">
        <v>74</v>
      </c>
      <c r="J82" s="273" t="s">
        <v>74</v>
      </c>
      <c r="K82" s="273" t="s">
        <v>74</v>
      </c>
      <c r="L82" s="249" t="s">
        <v>74</v>
      </c>
      <c r="M82" s="9"/>
      <c r="N82" s="9"/>
      <c r="O82" s="10"/>
      <c r="P82" s="9"/>
    </row>
    <row r="83" spans="1:16" ht="19.5" customHeight="1" thickBot="1">
      <c r="A83" s="43"/>
      <c r="B83" s="73"/>
      <c r="C83" s="74"/>
      <c r="D83" s="75"/>
      <c r="E83" s="75"/>
      <c r="F83" s="76"/>
      <c r="G83" s="75"/>
      <c r="H83" s="75"/>
      <c r="I83" s="77"/>
      <c r="J83" s="78"/>
      <c r="K83" s="78"/>
      <c r="L83" s="43"/>
      <c r="M83" s="9"/>
      <c r="N83" s="9"/>
      <c r="O83" s="9"/>
      <c r="P83" s="9"/>
    </row>
    <row r="84" spans="1:16" ht="19.5" customHeight="1" thickBot="1">
      <c r="A84" s="252">
        <v>900</v>
      </c>
      <c r="B84" s="725" t="s">
        <v>80</v>
      </c>
      <c r="C84" s="672"/>
      <c r="D84" s="93">
        <f>SUM(D86:D87)</f>
        <v>119264</v>
      </c>
      <c r="E84" s="84">
        <v>5000</v>
      </c>
      <c r="F84" s="241" t="s">
        <v>74</v>
      </c>
      <c r="G84" s="256" t="s">
        <v>74</v>
      </c>
      <c r="H84" s="272">
        <v>5000</v>
      </c>
      <c r="I84" s="259">
        <v>114264</v>
      </c>
      <c r="J84" s="204" t="s">
        <v>74</v>
      </c>
      <c r="K84" s="259">
        <v>114264</v>
      </c>
      <c r="L84" s="137"/>
      <c r="M84" s="9"/>
      <c r="N84" s="9"/>
      <c r="O84" s="9"/>
      <c r="P84" s="9"/>
    </row>
    <row r="85" spans="1:16" ht="12" customHeight="1">
      <c r="A85" s="71"/>
      <c r="B85" s="716"/>
      <c r="C85" s="551"/>
      <c r="D85" s="130"/>
      <c r="E85" s="130"/>
      <c r="F85" s="257"/>
      <c r="G85" s="258"/>
      <c r="H85" s="127"/>
      <c r="I85" s="131"/>
      <c r="J85" s="274"/>
      <c r="K85" s="131"/>
      <c r="L85" s="79"/>
      <c r="M85" s="9"/>
      <c r="N85" s="9"/>
      <c r="O85" s="9"/>
      <c r="P85" s="9"/>
    </row>
    <row r="86" spans="1:16" ht="18.75" customHeight="1">
      <c r="A86" s="71"/>
      <c r="B86" s="661" t="s">
        <v>84</v>
      </c>
      <c r="C86" s="710"/>
      <c r="D86" s="130">
        <v>5000</v>
      </c>
      <c r="E86" s="130">
        <v>5000</v>
      </c>
      <c r="F86" s="219" t="s">
        <v>74</v>
      </c>
      <c r="G86" s="203" t="s">
        <v>74</v>
      </c>
      <c r="H86" s="142">
        <v>5000</v>
      </c>
      <c r="I86" s="103"/>
      <c r="J86" s="203"/>
      <c r="K86" s="103"/>
      <c r="L86" s="79"/>
      <c r="M86" s="9"/>
      <c r="N86" s="9"/>
      <c r="O86" s="9"/>
      <c r="P86" s="9"/>
    </row>
    <row r="87" spans="1:16" ht="18.75" customHeight="1">
      <c r="A87" s="80"/>
      <c r="B87" s="705" t="s">
        <v>85</v>
      </c>
      <c r="C87" s="706"/>
      <c r="D87" s="130">
        <v>114264</v>
      </c>
      <c r="E87" s="219" t="s">
        <v>74</v>
      </c>
      <c r="F87" s="219"/>
      <c r="G87" s="203"/>
      <c r="H87" s="142"/>
      <c r="I87" s="97">
        <v>114264</v>
      </c>
      <c r="J87" s="203" t="s">
        <v>74</v>
      </c>
      <c r="K87" s="97">
        <v>114264</v>
      </c>
      <c r="L87" s="79"/>
      <c r="M87" s="9"/>
      <c r="N87" s="9"/>
      <c r="O87" s="9"/>
      <c r="P87" s="9"/>
    </row>
    <row r="88" spans="1:16" ht="19.5" customHeight="1" thickBot="1">
      <c r="A88" s="253"/>
      <c r="B88" s="688"/>
      <c r="C88" s="689"/>
      <c r="D88" s="106"/>
      <c r="E88" s="106"/>
      <c r="F88" s="254"/>
      <c r="G88" s="106"/>
      <c r="H88" s="255"/>
      <c r="I88" s="106"/>
      <c r="J88" s="106"/>
      <c r="K88" s="254"/>
      <c r="L88" s="104"/>
      <c r="M88" s="9"/>
      <c r="N88" s="9"/>
      <c r="O88" s="9"/>
      <c r="P88" s="9"/>
    </row>
    <row r="89" spans="1:16" ht="19.5" customHeight="1" thickBot="1">
      <c r="A89" s="173"/>
      <c r="B89" s="43"/>
      <c r="C89" s="40"/>
      <c r="D89" s="250"/>
      <c r="E89" s="250"/>
      <c r="F89" s="251"/>
      <c r="G89" s="250"/>
      <c r="H89" s="250"/>
      <c r="I89" s="78"/>
      <c r="J89" s="78"/>
      <c r="K89" s="78"/>
      <c r="L89" s="43"/>
      <c r="M89" s="9"/>
      <c r="N89" s="9"/>
      <c r="O89" s="9"/>
      <c r="P89" s="9"/>
    </row>
    <row r="90" spans="1:16" ht="18" customHeight="1" thickBot="1">
      <c r="A90" s="179">
        <v>926</v>
      </c>
      <c r="B90" s="671" t="s">
        <v>28</v>
      </c>
      <c r="C90" s="672"/>
      <c r="D90" s="93">
        <f>D92+D93</f>
        <v>241716</v>
      </c>
      <c r="E90" s="230" t="s">
        <v>74</v>
      </c>
      <c r="F90" s="241" t="s">
        <v>74</v>
      </c>
      <c r="G90" s="256" t="s">
        <v>74</v>
      </c>
      <c r="H90" s="228" t="s">
        <v>74</v>
      </c>
      <c r="I90" s="85">
        <f>I92</f>
        <v>241716</v>
      </c>
      <c r="J90" s="129"/>
      <c r="K90" s="259">
        <v>241716</v>
      </c>
      <c r="L90" s="229" t="s">
        <v>74</v>
      </c>
      <c r="M90" s="9"/>
      <c r="N90" s="9"/>
      <c r="O90" s="9"/>
      <c r="P90" s="9"/>
    </row>
    <row r="91" spans="1:16" ht="13.5" customHeight="1">
      <c r="A91" s="71"/>
      <c r="B91" s="716"/>
      <c r="C91" s="551"/>
      <c r="D91" s="130"/>
      <c r="E91" s="130"/>
      <c r="F91" s="121"/>
      <c r="G91" s="120"/>
      <c r="H91" s="127"/>
      <c r="I91" s="131"/>
      <c r="J91" s="135"/>
      <c r="K91" s="136"/>
      <c r="L91" s="203"/>
      <c r="M91" s="9"/>
      <c r="N91" s="9"/>
      <c r="O91" s="9"/>
      <c r="P91" s="9"/>
    </row>
    <row r="92" spans="1:16" ht="30" customHeight="1">
      <c r="A92" s="71"/>
      <c r="B92" s="661" t="s">
        <v>79</v>
      </c>
      <c r="C92" s="710"/>
      <c r="D92" s="130">
        <v>241716</v>
      </c>
      <c r="E92" s="130"/>
      <c r="F92" s="130"/>
      <c r="G92" s="79"/>
      <c r="H92" s="142"/>
      <c r="I92" s="103">
        <v>241716</v>
      </c>
      <c r="J92" s="97"/>
      <c r="K92" s="99">
        <v>241716</v>
      </c>
      <c r="L92" s="203" t="s">
        <v>74</v>
      </c>
      <c r="M92" s="9"/>
      <c r="N92" s="9"/>
      <c r="O92" s="9"/>
      <c r="P92" s="9"/>
    </row>
    <row r="93" spans="1:16" ht="19.5" customHeight="1">
      <c r="A93" s="80"/>
      <c r="B93" s="707" t="s">
        <v>57</v>
      </c>
      <c r="C93" s="710"/>
      <c r="D93" s="130"/>
      <c r="E93" s="130"/>
      <c r="F93" s="130"/>
      <c r="G93" s="79"/>
      <c r="H93" s="130"/>
      <c r="I93" s="99"/>
      <c r="J93" s="97"/>
      <c r="K93" s="99"/>
      <c r="L93" s="79"/>
      <c r="M93" s="9"/>
      <c r="N93" s="9"/>
      <c r="O93" s="9"/>
      <c r="P93" s="9"/>
    </row>
    <row r="94" spans="1:12" s="9" customFormat="1" ht="12.75" customHeight="1" thickBot="1">
      <c r="A94" s="72"/>
      <c r="B94" s="688"/>
      <c r="C94" s="689"/>
      <c r="D94" s="109"/>
      <c r="E94" s="109"/>
      <c r="F94" s="132"/>
      <c r="G94" s="109"/>
      <c r="H94" s="105"/>
      <c r="I94" s="109"/>
      <c r="J94" s="109"/>
      <c r="K94" s="132"/>
      <c r="L94" s="79"/>
    </row>
    <row r="95" spans="1:12" s="9" customFormat="1" ht="15.75" customHeight="1" thickBot="1">
      <c r="A95" s="81"/>
      <c r="B95" s="703" t="s">
        <v>25</v>
      </c>
      <c r="C95" s="720"/>
      <c r="D95" s="85">
        <v>25861466.7</v>
      </c>
      <c r="E95" s="85">
        <v>15998525</v>
      </c>
      <c r="F95" s="85">
        <v>1295484</v>
      </c>
      <c r="G95" s="228" t="s">
        <v>74</v>
      </c>
      <c r="H95" s="85">
        <v>14703041</v>
      </c>
      <c r="I95" s="85">
        <v>9862941.7</v>
      </c>
      <c r="J95" s="117"/>
      <c r="K95" s="85">
        <v>4701948.63</v>
      </c>
      <c r="L95" s="137">
        <v>5160993.07</v>
      </c>
    </row>
    <row r="96" spans="1:16" ht="15">
      <c r="A96" s="43"/>
      <c r="B96" s="43"/>
      <c r="C96" s="43"/>
      <c r="D96" s="43"/>
      <c r="E96" s="142"/>
      <c r="F96" s="43"/>
      <c r="G96" s="43"/>
      <c r="H96" s="43"/>
      <c r="I96" s="82"/>
      <c r="J96" s="82"/>
      <c r="K96" s="82"/>
      <c r="L96" s="16"/>
      <c r="M96" s="9"/>
      <c r="N96" s="9"/>
      <c r="O96" s="9"/>
      <c r="P96" s="9"/>
    </row>
    <row r="97" spans="1:16" ht="15">
      <c r="A97" s="43"/>
      <c r="B97" s="43"/>
      <c r="C97" s="43"/>
      <c r="D97" s="142"/>
      <c r="E97" s="142"/>
      <c r="F97" s="43"/>
      <c r="G97" s="43"/>
      <c r="H97" s="43"/>
      <c r="I97" s="82"/>
      <c r="J97" s="82"/>
      <c r="K97" s="82"/>
      <c r="L97" s="16"/>
      <c r="M97" s="9"/>
      <c r="N97" s="9"/>
      <c r="O97" s="9"/>
      <c r="P97" s="9"/>
    </row>
    <row r="98" spans="1:16" ht="15">
      <c r="A98" s="43"/>
      <c r="B98" s="43"/>
      <c r="C98" s="43"/>
      <c r="D98" s="43"/>
      <c r="E98" s="43"/>
      <c r="F98" s="43"/>
      <c r="G98" s="43"/>
      <c r="H98" s="43"/>
      <c r="I98" s="82"/>
      <c r="J98" s="82"/>
      <c r="K98" s="82"/>
      <c r="L98" s="16"/>
      <c r="M98" s="9"/>
      <c r="N98" s="9"/>
      <c r="O98" s="9"/>
      <c r="P98" s="9"/>
    </row>
    <row r="99" spans="1:16" ht="15">
      <c r="A99" s="43"/>
      <c r="B99" s="43"/>
      <c r="C99" s="43"/>
      <c r="D99" s="43"/>
      <c r="E99" s="43"/>
      <c r="F99" s="43"/>
      <c r="G99" s="43"/>
      <c r="H99" s="43"/>
      <c r="I99" s="82"/>
      <c r="J99" s="82"/>
      <c r="K99" s="82"/>
      <c r="L99" s="16"/>
      <c r="M99" s="9"/>
      <c r="N99" s="9"/>
      <c r="O99" s="9"/>
      <c r="P99" s="9"/>
    </row>
    <row r="100" spans="1:16" ht="15">
      <c r="A100" s="43"/>
      <c r="B100" s="43"/>
      <c r="C100" s="43"/>
      <c r="D100" s="43"/>
      <c r="E100" s="43"/>
      <c r="F100" s="43"/>
      <c r="G100" s="43"/>
      <c r="H100" s="43"/>
      <c r="I100" s="82"/>
      <c r="J100" s="82"/>
      <c r="K100" s="82"/>
      <c r="L100" s="16"/>
      <c r="M100" s="9"/>
      <c r="N100" s="9"/>
      <c r="O100" s="9"/>
      <c r="P100" s="9"/>
    </row>
    <row r="101" spans="1:16" ht="15">
      <c r="A101" s="16"/>
      <c r="B101" s="16"/>
      <c r="C101" s="16"/>
      <c r="D101" s="16"/>
      <c r="E101" s="16"/>
      <c r="F101" s="16"/>
      <c r="G101" s="16"/>
      <c r="H101" s="16"/>
      <c r="I101" s="83"/>
      <c r="J101" s="83"/>
      <c r="K101" s="82"/>
      <c r="L101" s="16"/>
      <c r="M101" s="9"/>
      <c r="N101" s="9"/>
      <c r="O101" s="9"/>
      <c r="P101" s="9"/>
    </row>
    <row r="102" spans="1:16" ht="15">
      <c r="A102" s="16"/>
      <c r="B102" s="16"/>
      <c r="C102" s="16"/>
      <c r="D102" s="16"/>
      <c r="E102" s="16"/>
      <c r="F102" s="16"/>
      <c r="G102" s="16"/>
      <c r="H102" s="16"/>
      <c r="I102" s="83"/>
      <c r="J102" s="83"/>
      <c r="K102" s="83"/>
      <c r="L102" s="16"/>
      <c r="M102" s="9"/>
      <c r="N102" s="9"/>
      <c r="O102" s="9"/>
      <c r="P102" s="9"/>
    </row>
    <row r="103" spans="9:16" ht="12.75">
      <c r="I103" s="11"/>
      <c r="J103" s="11"/>
      <c r="K103" s="11"/>
      <c r="M103" s="9"/>
      <c r="N103" s="9"/>
      <c r="O103" s="9"/>
      <c r="P103" s="9"/>
    </row>
    <row r="104" spans="9:16" ht="12.75">
      <c r="I104" s="11"/>
      <c r="J104" s="11"/>
      <c r="K104" s="11"/>
      <c r="M104" s="9"/>
      <c r="N104" s="9"/>
      <c r="O104" s="9"/>
      <c r="P104" s="9"/>
    </row>
    <row r="105" spans="9:16" ht="12.75">
      <c r="I105" s="11"/>
      <c r="J105" s="11"/>
      <c r="K105" s="11"/>
      <c r="M105" s="9"/>
      <c r="N105" s="9"/>
      <c r="O105" s="9"/>
      <c r="P105" s="9"/>
    </row>
    <row r="106" spans="9:16" ht="12.75">
      <c r="I106" s="11"/>
      <c r="J106" s="11"/>
      <c r="K106" s="11"/>
      <c r="M106" s="9"/>
      <c r="N106" s="9"/>
      <c r="O106" s="9"/>
      <c r="P106" s="9"/>
    </row>
    <row r="107" spans="9:16" ht="12.75">
      <c r="I107" s="11"/>
      <c r="J107" s="11"/>
      <c r="K107" s="11"/>
      <c r="M107" s="9"/>
      <c r="N107" s="9"/>
      <c r="O107" s="9"/>
      <c r="P107" s="9"/>
    </row>
    <row r="108" spans="9:16" ht="12.75">
      <c r="I108" s="11"/>
      <c r="J108" s="11"/>
      <c r="K108" s="11"/>
      <c r="M108" s="9"/>
      <c r="N108" s="9"/>
      <c r="O108" s="9"/>
      <c r="P108" s="9"/>
    </row>
    <row r="109" spans="9:16" ht="12.75">
      <c r="I109" s="11"/>
      <c r="J109" s="11"/>
      <c r="K109" s="11"/>
      <c r="M109" s="9"/>
      <c r="N109" s="9"/>
      <c r="O109" s="9"/>
      <c r="P109" s="9"/>
    </row>
    <row r="110" spans="9:16" ht="12.75">
      <c r="I110" s="11"/>
      <c r="J110" s="11"/>
      <c r="K110" s="11"/>
      <c r="M110" s="9"/>
      <c r="N110" s="9"/>
      <c r="O110" s="9"/>
      <c r="P110" s="9"/>
    </row>
    <row r="111" spans="9:16" ht="12.75">
      <c r="I111" s="11"/>
      <c r="J111" s="11"/>
      <c r="K111" s="11"/>
      <c r="M111" s="9"/>
      <c r="N111" s="9"/>
      <c r="O111" s="9"/>
      <c r="P111" s="9"/>
    </row>
    <row r="112" spans="9:16" ht="12.75">
      <c r="I112" s="11"/>
      <c r="J112" s="11"/>
      <c r="K112" s="11"/>
      <c r="M112" s="9"/>
      <c r="N112" s="9"/>
      <c r="O112" s="9"/>
      <c r="P112" s="9"/>
    </row>
    <row r="113" spans="9:16" ht="12.75">
      <c r="I113" s="11"/>
      <c r="J113" s="11"/>
      <c r="K113" s="11"/>
      <c r="M113" s="9"/>
      <c r="N113" s="9"/>
      <c r="O113" s="9"/>
      <c r="P113" s="9"/>
    </row>
    <row r="114" spans="9:16" ht="12.75">
      <c r="I114" s="11"/>
      <c r="J114" s="11"/>
      <c r="K114" s="11"/>
      <c r="M114" s="9"/>
      <c r="N114" s="9"/>
      <c r="O114" s="9"/>
      <c r="P114" s="9"/>
    </row>
    <row r="115" spans="9:16" ht="12.75">
      <c r="I115" s="11"/>
      <c r="J115" s="11"/>
      <c r="K115" s="11"/>
      <c r="M115" s="9"/>
      <c r="N115" s="9"/>
      <c r="O115" s="9"/>
      <c r="P115" s="9"/>
    </row>
    <row r="116" spans="9:16" ht="12.75">
      <c r="I116" s="11"/>
      <c r="J116" s="11"/>
      <c r="K116" s="11"/>
      <c r="M116" s="9"/>
      <c r="N116" s="9"/>
      <c r="O116" s="9"/>
      <c r="P116" s="9"/>
    </row>
    <row r="117" spans="9:16" ht="12.75">
      <c r="I117" s="11"/>
      <c r="J117" s="11"/>
      <c r="K117" s="11"/>
      <c r="M117" s="9"/>
      <c r="N117" s="9"/>
      <c r="O117" s="9"/>
      <c r="P117" s="9"/>
    </row>
    <row r="118" spans="9:16" ht="12.75">
      <c r="I118" s="11"/>
      <c r="J118" s="11"/>
      <c r="K118" s="11"/>
      <c r="M118" s="9"/>
      <c r="N118" s="9"/>
      <c r="O118" s="9"/>
      <c r="P118" s="9"/>
    </row>
    <row r="119" spans="9:16" ht="12.75">
      <c r="I119" s="11"/>
      <c r="J119" s="11"/>
      <c r="K119" s="11"/>
      <c r="M119" s="9"/>
      <c r="N119" s="9"/>
      <c r="O119" s="9"/>
      <c r="P119" s="9"/>
    </row>
    <row r="120" spans="9:16" ht="12.75">
      <c r="I120" s="11"/>
      <c r="J120" s="11"/>
      <c r="K120" s="11"/>
      <c r="M120" s="9"/>
      <c r="N120" s="9"/>
      <c r="O120" s="9"/>
      <c r="P120" s="9"/>
    </row>
    <row r="121" spans="13:16" ht="12.75">
      <c r="M121" s="9"/>
      <c r="N121" s="9"/>
      <c r="O121" s="9"/>
      <c r="P121" s="9"/>
    </row>
    <row r="122" spans="13:16" ht="12.75">
      <c r="M122" s="9"/>
      <c r="N122" s="9"/>
      <c r="O122" s="9"/>
      <c r="P122" s="9"/>
    </row>
    <row r="123" spans="13:16" ht="12.75">
      <c r="M123" s="9"/>
      <c r="N123" s="9"/>
      <c r="O123" s="9"/>
      <c r="P123" s="9"/>
    </row>
    <row r="124" spans="13:16" ht="12.75">
      <c r="M124" s="9"/>
      <c r="N124" s="9"/>
      <c r="O124" s="9"/>
      <c r="P124" s="9"/>
    </row>
    <row r="125" spans="13:16" ht="12.75">
      <c r="M125" s="9"/>
      <c r="N125" s="9"/>
      <c r="O125" s="9"/>
      <c r="P125" s="9"/>
    </row>
    <row r="126" spans="13:16" ht="12.75">
      <c r="M126" s="9"/>
      <c r="N126" s="9"/>
      <c r="O126" s="9"/>
      <c r="P126" s="9"/>
    </row>
    <row r="127" spans="13:16" ht="12.75">
      <c r="M127" s="9"/>
      <c r="N127" s="9"/>
      <c r="O127" s="9"/>
      <c r="P127" s="9"/>
    </row>
    <row r="128" spans="13:16" ht="12.75">
      <c r="M128" s="9"/>
      <c r="N128" s="9"/>
      <c r="O128" s="9"/>
      <c r="P128" s="9"/>
    </row>
    <row r="129" spans="13:16" ht="12.75">
      <c r="M129" s="9"/>
      <c r="N129" s="9"/>
      <c r="O129" s="9"/>
      <c r="P129" s="9"/>
    </row>
    <row r="130" spans="13:16" ht="12.75">
      <c r="M130" s="9"/>
      <c r="N130" s="9"/>
      <c r="O130" s="9"/>
      <c r="P130" s="9"/>
    </row>
    <row r="131" spans="13:16" ht="12.75">
      <c r="M131" s="9"/>
      <c r="N131" s="9"/>
      <c r="O131" s="9"/>
      <c r="P131" s="9"/>
    </row>
    <row r="132" spans="13:16" ht="12.75">
      <c r="M132" s="9"/>
      <c r="N132" s="9"/>
      <c r="O132" s="9"/>
      <c r="P132" s="9"/>
    </row>
    <row r="133" spans="13:16" ht="12.75">
      <c r="M133" s="9"/>
      <c r="N133" s="9"/>
      <c r="O133" s="9"/>
      <c r="P133" s="9"/>
    </row>
    <row r="134" spans="13:16" ht="12.75">
      <c r="M134" s="9"/>
      <c r="N134" s="9"/>
      <c r="O134" s="9"/>
      <c r="P134" s="9"/>
    </row>
    <row r="135" spans="13:16" ht="12.75">
      <c r="M135" s="9"/>
      <c r="N135" s="9"/>
      <c r="O135" s="9"/>
      <c r="P135" s="9"/>
    </row>
    <row r="136" spans="13:16" ht="12.75">
      <c r="M136" s="9"/>
      <c r="N136" s="9"/>
      <c r="O136" s="9"/>
      <c r="P136" s="9"/>
    </row>
    <row r="137" spans="13:16" ht="12.75">
      <c r="M137" s="9"/>
      <c r="N137" s="9"/>
      <c r="O137" s="9"/>
      <c r="P137" s="9"/>
    </row>
    <row r="138" spans="13:16" ht="12.75">
      <c r="M138" s="9"/>
      <c r="N138" s="9"/>
      <c r="O138" s="9"/>
      <c r="P138" s="9"/>
    </row>
    <row r="139" spans="13:16" ht="12.75">
      <c r="M139" s="9"/>
      <c r="N139" s="9"/>
      <c r="O139" s="9"/>
      <c r="P139" s="9"/>
    </row>
    <row r="140" spans="13:16" ht="12.75">
      <c r="M140" s="9"/>
      <c r="N140" s="9"/>
      <c r="O140" s="9"/>
      <c r="P140" s="9"/>
    </row>
    <row r="141" spans="13:16" ht="12.75">
      <c r="M141" s="9"/>
      <c r="N141" s="9"/>
      <c r="O141" s="9"/>
      <c r="P141" s="9"/>
    </row>
    <row r="142" spans="13:16" ht="12.75">
      <c r="M142" s="9"/>
      <c r="N142" s="9"/>
      <c r="O142" s="9"/>
      <c r="P142" s="9"/>
    </row>
    <row r="143" spans="13:16" ht="12.75">
      <c r="M143" s="9"/>
      <c r="N143" s="9"/>
      <c r="O143" s="9"/>
      <c r="P143" s="9"/>
    </row>
    <row r="144" spans="13:16" ht="12.75">
      <c r="M144" s="9"/>
      <c r="N144" s="9"/>
      <c r="O144" s="9"/>
      <c r="P144" s="9"/>
    </row>
    <row r="145" spans="13:16" ht="12.75">
      <c r="M145" s="9"/>
      <c r="N145" s="9"/>
      <c r="O145" s="9"/>
      <c r="P145" s="9"/>
    </row>
    <row r="146" spans="13:16" ht="12.75">
      <c r="M146" s="9"/>
      <c r="N146" s="9"/>
      <c r="O146" s="9"/>
      <c r="P146" s="9"/>
    </row>
    <row r="147" spans="13:16" ht="12.75">
      <c r="M147" s="9"/>
      <c r="N147" s="9"/>
      <c r="O147" s="9"/>
      <c r="P147" s="9"/>
    </row>
    <row r="148" spans="13:16" ht="12.75">
      <c r="M148" s="9"/>
      <c r="N148" s="9"/>
      <c r="O148" s="9"/>
      <c r="P148" s="9"/>
    </row>
    <row r="149" spans="13:16" ht="12.75">
      <c r="M149" s="9"/>
      <c r="N149" s="9"/>
      <c r="O149" s="9"/>
      <c r="P149" s="9"/>
    </row>
    <row r="150" spans="13:16" ht="12.75">
      <c r="M150" s="9"/>
      <c r="N150" s="9"/>
      <c r="O150" s="9"/>
      <c r="P150" s="9"/>
    </row>
    <row r="151" spans="13:16" ht="12.75">
      <c r="M151" s="9"/>
      <c r="N151" s="9"/>
      <c r="O151" s="9"/>
      <c r="P151" s="9"/>
    </row>
    <row r="152" spans="13:16" ht="12.75">
      <c r="M152" s="9"/>
      <c r="N152" s="9"/>
      <c r="O152" s="9"/>
      <c r="P152" s="9"/>
    </row>
    <row r="153" spans="13:16" ht="12.75">
      <c r="M153" s="9"/>
      <c r="N153" s="9"/>
      <c r="O153" s="9"/>
      <c r="P153" s="9"/>
    </row>
    <row r="154" spans="13:16" ht="12.75">
      <c r="M154" s="9"/>
      <c r="N154" s="9"/>
      <c r="O154" s="9"/>
      <c r="P154" s="9"/>
    </row>
    <row r="155" spans="13:16" ht="12.75">
      <c r="M155" s="9"/>
      <c r="N155" s="9"/>
      <c r="O155" s="9"/>
      <c r="P155" s="9"/>
    </row>
    <row r="156" spans="13:16" ht="12.75">
      <c r="M156" s="9"/>
      <c r="N156" s="9"/>
      <c r="O156" s="9"/>
      <c r="P156" s="9"/>
    </row>
    <row r="157" spans="13:16" ht="12.75">
      <c r="M157" s="9"/>
      <c r="N157" s="9"/>
      <c r="O157" s="9"/>
      <c r="P157" s="9"/>
    </row>
    <row r="158" spans="13:16" ht="12.75">
      <c r="M158" s="9"/>
      <c r="N158" s="9"/>
      <c r="O158" s="9"/>
      <c r="P158" s="9"/>
    </row>
    <row r="159" spans="13:16" ht="12.75">
      <c r="M159" s="9"/>
      <c r="N159" s="9"/>
      <c r="O159" s="9"/>
      <c r="P159" s="9"/>
    </row>
    <row r="160" spans="13:16" ht="12.75">
      <c r="M160" s="9"/>
      <c r="N160" s="9"/>
      <c r="O160" s="9"/>
      <c r="P160" s="9"/>
    </row>
    <row r="161" spans="13:16" ht="12.75">
      <c r="M161" s="9"/>
      <c r="N161" s="9"/>
      <c r="O161" s="9"/>
      <c r="P161" s="9"/>
    </row>
    <row r="162" spans="13:16" ht="12.75">
      <c r="M162" s="9"/>
      <c r="N162" s="9"/>
      <c r="O162" s="9"/>
      <c r="P162" s="9"/>
    </row>
    <row r="163" spans="13:16" ht="12.75">
      <c r="M163" s="9"/>
      <c r="N163" s="9"/>
      <c r="O163" s="9"/>
      <c r="P163" s="9"/>
    </row>
    <row r="164" spans="13:16" ht="12.75">
      <c r="M164" s="9"/>
      <c r="N164" s="9"/>
      <c r="O164" s="9"/>
      <c r="P164" s="9"/>
    </row>
    <row r="165" spans="13:16" ht="12.75">
      <c r="M165" s="9"/>
      <c r="N165" s="9"/>
      <c r="O165" s="9"/>
      <c r="P165" s="9"/>
    </row>
    <row r="166" spans="13:16" ht="12.75">
      <c r="M166" s="9"/>
      <c r="N166" s="9"/>
      <c r="O166" s="9"/>
      <c r="P166" s="9"/>
    </row>
    <row r="167" spans="13:16" ht="12.75">
      <c r="M167" s="9"/>
      <c r="N167" s="9"/>
      <c r="O167" s="9"/>
      <c r="P167" s="9"/>
    </row>
    <row r="168" spans="13:16" ht="12.75">
      <c r="M168" s="9"/>
      <c r="N168" s="9"/>
      <c r="O168" s="9"/>
      <c r="P168" s="9"/>
    </row>
    <row r="169" spans="13:16" ht="12.75">
      <c r="M169" s="9"/>
      <c r="N169" s="9"/>
      <c r="O169" s="9"/>
      <c r="P169" s="9"/>
    </row>
    <row r="170" spans="13:16" ht="12.75">
      <c r="M170" s="9"/>
      <c r="N170" s="9"/>
      <c r="O170" s="9"/>
      <c r="P170" s="9"/>
    </row>
    <row r="171" spans="13:16" ht="12.75">
      <c r="M171" s="9"/>
      <c r="N171" s="9"/>
      <c r="O171" s="9"/>
      <c r="P171" s="9"/>
    </row>
    <row r="172" spans="13:16" ht="12.75">
      <c r="M172" s="9"/>
      <c r="N172" s="9"/>
      <c r="O172" s="9"/>
      <c r="P172" s="9"/>
    </row>
    <row r="173" spans="13:16" ht="12.75">
      <c r="M173" s="9"/>
      <c r="N173" s="9"/>
      <c r="O173" s="9"/>
      <c r="P173" s="9"/>
    </row>
    <row r="174" spans="13:16" ht="12.75">
      <c r="M174" s="9"/>
      <c r="N174" s="9"/>
      <c r="O174" s="9"/>
      <c r="P174" s="9"/>
    </row>
    <row r="175" spans="13:16" ht="12.75">
      <c r="M175" s="9"/>
      <c r="N175" s="9"/>
      <c r="O175" s="9"/>
      <c r="P175" s="9"/>
    </row>
    <row r="176" spans="13:16" ht="12.75">
      <c r="M176" s="9"/>
      <c r="N176" s="9"/>
      <c r="O176" s="9"/>
      <c r="P176" s="9"/>
    </row>
    <row r="177" spans="13:16" ht="12.75">
      <c r="M177" s="9"/>
      <c r="N177" s="9"/>
      <c r="O177" s="9"/>
      <c r="P177" s="9"/>
    </row>
    <row r="178" spans="13:16" ht="12.75">
      <c r="M178" s="9"/>
      <c r="N178" s="9"/>
      <c r="O178" s="9"/>
      <c r="P178" s="9"/>
    </row>
    <row r="179" spans="13:16" ht="12.75">
      <c r="M179" s="9"/>
      <c r="N179" s="9"/>
      <c r="O179" s="9"/>
      <c r="P179" s="9"/>
    </row>
    <row r="180" spans="13:16" ht="12.75">
      <c r="M180" s="9"/>
      <c r="N180" s="9"/>
      <c r="O180" s="9"/>
      <c r="P180" s="9"/>
    </row>
    <row r="181" spans="13:16" ht="12.75">
      <c r="M181" s="9"/>
      <c r="N181" s="9"/>
      <c r="O181" s="9"/>
      <c r="P181" s="9"/>
    </row>
    <row r="182" spans="13:16" ht="12.75">
      <c r="M182" s="9"/>
      <c r="N182" s="9"/>
      <c r="O182" s="9"/>
      <c r="P182" s="9"/>
    </row>
    <row r="183" spans="13:16" ht="12.75">
      <c r="M183" s="9"/>
      <c r="N183" s="9"/>
      <c r="O183" s="9"/>
      <c r="P183" s="9"/>
    </row>
    <row r="184" spans="13:16" ht="12.75">
      <c r="M184" s="9"/>
      <c r="N184" s="9"/>
      <c r="O184" s="9"/>
      <c r="P184" s="9"/>
    </row>
    <row r="185" spans="13:16" ht="12.75">
      <c r="M185" s="9"/>
      <c r="N185" s="9"/>
      <c r="O185" s="9"/>
      <c r="P185" s="9"/>
    </row>
    <row r="186" spans="13:16" ht="12.75">
      <c r="M186" s="9"/>
      <c r="N186" s="9"/>
      <c r="O186" s="9"/>
      <c r="P186" s="9"/>
    </row>
    <row r="187" spans="13:16" ht="12.75">
      <c r="M187" s="9"/>
      <c r="N187" s="9"/>
      <c r="O187" s="9"/>
      <c r="P187" s="9"/>
    </row>
    <row r="188" spans="13:16" ht="12.75">
      <c r="M188" s="9"/>
      <c r="N188" s="9"/>
      <c r="O188" s="9"/>
      <c r="P188" s="9"/>
    </row>
    <row r="189" spans="13:16" ht="12.75">
      <c r="M189" s="9"/>
      <c r="N189" s="9"/>
      <c r="O189" s="9"/>
      <c r="P189" s="9"/>
    </row>
    <row r="190" spans="13:16" ht="12.75">
      <c r="M190" s="9"/>
      <c r="N190" s="9"/>
      <c r="O190" s="9"/>
      <c r="P190" s="9"/>
    </row>
    <row r="191" spans="13:16" ht="12.75">
      <c r="M191" s="9"/>
      <c r="N191" s="9"/>
      <c r="O191" s="9"/>
      <c r="P191" s="9"/>
    </row>
    <row r="192" spans="13:16" ht="12.75">
      <c r="M192" s="9"/>
      <c r="N192" s="9"/>
      <c r="O192" s="9"/>
      <c r="P192" s="9"/>
    </row>
    <row r="193" spans="13:16" ht="12.75">
      <c r="M193" s="9"/>
      <c r="N193" s="9"/>
      <c r="O193" s="9"/>
      <c r="P193" s="9"/>
    </row>
    <row r="194" spans="13:16" ht="12.75">
      <c r="M194" s="9"/>
      <c r="N194" s="9"/>
      <c r="O194" s="9"/>
      <c r="P194" s="9"/>
    </row>
    <row r="195" spans="13:16" ht="12.75">
      <c r="M195" s="9"/>
      <c r="N195" s="9"/>
      <c r="O195" s="9"/>
      <c r="P195" s="9"/>
    </row>
    <row r="196" spans="13:16" ht="12.75">
      <c r="M196" s="9"/>
      <c r="N196" s="9"/>
      <c r="O196" s="9"/>
      <c r="P196" s="9"/>
    </row>
    <row r="197" spans="13:16" ht="12.75">
      <c r="M197" s="9"/>
      <c r="N197" s="9"/>
      <c r="O197" s="9"/>
      <c r="P197" s="9"/>
    </row>
    <row r="198" spans="13:16" ht="12.75">
      <c r="M198" s="9"/>
      <c r="N198" s="9"/>
      <c r="O198" s="9"/>
      <c r="P198" s="9"/>
    </row>
    <row r="199" spans="13:16" ht="12.75">
      <c r="M199" s="9"/>
      <c r="N199" s="9"/>
      <c r="O199" s="9"/>
      <c r="P199" s="9"/>
    </row>
    <row r="200" spans="13:16" ht="12.75">
      <c r="M200" s="9"/>
      <c r="N200" s="9"/>
      <c r="O200" s="9"/>
      <c r="P200" s="9"/>
    </row>
    <row r="201" spans="13:16" ht="12.75">
      <c r="M201" s="9"/>
      <c r="N201" s="9"/>
      <c r="O201" s="9"/>
      <c r="P201" s="9"/>
    </row>
    <row r="202" spans="13:16" ht="12.75">
      <c r="M202" s="9"/>
      <c r="N202" s="9"/>
      <c r="O202" s="9"/>
      <c r="P202" s="9"/>
    </row>
    <row r="203" spans="13:16" ht="12.75">
      <c r="M203" s="9"/>
      <c r="N203" s="9"/>
      <c r="O203" s="9"/>
      <c r="P203" s="9"/>
    </row>
    <row r="204" spans="13:16" ht="12.75">
      <c r="M204" s="9"/>
      <c r="N204" s="9"/>
      <c r="O204" s="9"/>
      <c r="P204" s="9"/>
    </row>
    <row r="205" spans="13:16" ht="12.75">
      <c r="M205" s="9"/>
      <c r="N205" s="9"/>
      <c r="O205" s="9"/>
      <c r="P205" s="9"/>
    </row>
    <row r="206" spans="13:16" ht="12.75">
      <c r="M206" s="9"/>
      <c r="N206" s="9"/>
      <c r="O206" s="9"/>
      <c r="P206" s="9"/>
    </row>
    <row r="207" spans="13:16" ht="12.75">
      <c r="M207" s="9"/>
      <c r="N207" s="9"/>
      <c r="O207" s="9"/>
      <c r="P207" s="9"/>
    </row>
    <row r="208" spans="13:16" ht="12.75">
      <c r="M208" s="9"/>
      <c r="N208" s="9"/>
      <c r="O208" s="9"/>
      <c r="P208" s="9"/>
    </row>
    <row r="209" spans="13:16" ht="12.75">
      <c r="M209" s="9"/>
      <c r="N209" s="9"/>
      <c r="O209" s="9"/>
      <c r="P209" s="9"/>
    </row>
    <row r="210" spans="13:16" ht="12.75">
      <c r="M210" s="9"/>
      <c r="N210" s="9"/>
      <c r="O210" s="9"/>
      <c r="P210" s="9"/>
    </row>
    <row r="211" spans="13:16" ht="12.75">
      <c r="M211" s="9"/>
      <c r="N211" s="9"/>
      <c r="O211" s="9"/>
      <c r="P211" s="9"/>
    </row>
    <row r="212" spans="13:16" ht="12.75">
      <c r="M212" s="9"/>
      <c r="N212" s="9"/>
      <c r="O212" s="9"/>
      <c r="P212" s="9"/>
    </row>
    <row r="213" spans="13:16" ht="12.75">
      <c r="M213" s="9"/>
      <c r="N213" s="9"/>
      <c r="O213" s="9"/>
      <c r="P213" s="9"/>
    </row>
    <row r="214" spans="13:16" ht="12.75">
      <c r="M214" s="9"/>
      <c r="N214" s="9"/>
      <c r="O214" s="9"/>
      <c r="P214" s="9"/>
    </row>
    <row r="215" spans="13:16" ht="12.75">
      <c r="M215" s="9"/>
      <c r="N215" s="9"/>
      <c r="O215" s="9"/>
      <c r="P215" s="9"/>
    </row>
    <row r="216" spans="13:16" ht="12.75">
      <c r="M216" s="9"/>
      <c r="N216" s="9"/>
      <c r="O216" s="9"/>
      <c r="P216" s="9"/>
    </row>
    <row r="217" spans="13:16" ht="12.75">
      <c r="M217" s="9"/>
      <c r="N217" s="9"/>
      <c r="O217" s="9"/>
      <c r="P217" s="9"/>
    </row>
    <row r="218" spans="13:16" ht="12.75">
      <c r="M218" s="9"/>
      <c r="N218" s="9"/>
      <c r="O218" s="9"/>
      <c r="P218" s="9"/>
    </row>
    <row r="219" spans="13:16" ht="12.75">
      <c r="M219" s="9"/>
      <c r="N219" s="9"/>
      <c r="O219" s="9"/>
      <c r="P219" s="9"/>
    </row>
    <row r="220" spans="13:16" ht="12.75">
      <c r="M220" s="9"/>
      <c r="N220" s="9"/>
      <c r="O220" s="9"/>
      <c r="P220" s="9"/>
    </row>
  </sheetData>
  <mergeCells count="88">
    <mergeCell ref="I61:L61"/>
    <mergeCell ref="D6:D7"/>
    <mergeCell ref="E6:L6"/>
    <mergeCell ref="I7:L7"/>
    <mergeCell ref="E23:H23"/>
    <mergeCell ref="I23:L23"/>
    <mergeCell ref="E38:H38"/>
    <mergeCell ref="I38:L38"/>
    <mergeCell ref="D37:L37"/>
    <mergeCell ref="B93:C93"/>
    <mergeCell ref="B94:C94"/>
    <mergeCell ref="B95:C95"/>
    <mergeCell ref="E7:H7"/>
    <mergeCell ref="E61:H61"/>
    <mergeCell ref="B82:C82"/>
    <mergeCell ref="B91:C91"/>
    <mergeCell ref="B92:C92"/>
    <mergeCell ref="B84:C84"/>
    <mergeCell ref="B85:C85"/>
    <mergeCell ref="B73:C73"/>
    <mergeCell ref="B75:C75"/>
    <mergeCell ref="B76:C76"/>
    <mergeCell ref="B81:C81"/>
    <mergeCell ref="B77:C77"/>
    <mergeCell ref="B78:C78"/>
    <mergeCell ref="B79:C79"/>
    <mergeCell ref="B80:C80"/>
    <mergeCell ref="B63:C63"/>
    <mergeCell ref="B65:C65"/>
    <mergeCell ref="B69:C69"/>
    <mergeCell ref="B70:C70"/>
    <mergeCell ref="B88:C88"/>
    <mergeCell ref="B56:C56"/>
    <mergeCell ref="B60:C60"/>
    <mergeCell ref="B61:C61"/>
    <mergeCell ref="B62:C62"/>
    <mergeCell ref="B68:C68"/>
    <mergeCell ref="B87:C87"/>
    <mergeCell ref="B66:C66"/>
    <mergeCell ref="B67:C67"/>
    <mergeCell ref="B86:C86"/>
    <mergeCell ref="B52:C52"/>
    <mergeCell ref="B53:C53"/>
    <mergeCell ref="B54:C54"/>
    <mergeCell ref="B55:C55"/>
    <mergeCell ref="B49:C49"/>
    <mergeCell ref="B50:C50"/>
    <mergeCell ref="B51:C51"/>
    <mergeCell ref="B39:C39"/>
    <mergeCell ref="B40:C40"/>
    <mergeCell ref="B48:C48"/>
    <mergeCell ref="B46:C46"/>
    <mergeCell ref="B47:C47"/>
    <mergeCell ref="B42:C42"/>
    <mergeCell ref="B43:C43"/>
    <mergeCell ref="B32:C32"/>
    <mergeCell ref="B34:C34"/>
    <mergeCell ref="B35:C35"/>
    <mergeCell ref="B9:C9"/>
    <mergeCell ref="B25:C25"/>
    <mergeCell ref="B22:C22"/>
    <mergeCell ref="B23:C23"/>
    <mergeCell ref="B24:C24"/>
    <mergeCell ref="B27:C27"/>
    <mergeCell ref="B28:C28"/>
    <mergeCell ref="B31:C31"/>
    <mergeCell ref="B18:C18"/>
    <mergeCell ref="B29:C29"/>
    <mergeCell ref="B19:C19"/>
    <mergeCell ref="B13:C13"/>
    <mergeCell ref="B17:C17"/>
    <mergeCell ref="B30:C30"/>
    <mergeCell ref="B14:C14"/>
    <mergeCell ref="B15:C15"/>
    <mergeCell ref="B6:C6"/>
    <mergeCell ref="B8:C8"/>
    <mergeCell ref="B90:C90"/>
    <mergeCell ref="B2:F2"/>
    <mergeCell ref="B33:C33"/>
    <mergeCell ref="B41:C41"/>
    <mergeCell ref="B12:C12"/>
    <mergeCell ref="B26:C26"/>
    <mergeCell ref="B74:C74"/>
    <mergeCell ref="B7:C7"/>
    <mergeCell ref="B44:C44"/>
    <mergeCell ref="B45:C45"/>
    <mergeCell ref="B37:C37"/>
    <mergeCell ref="B38:C38"/>
  </mergeCells>
  <printOptions/>
  <pageMargins left="0.33" right="0.27" top="0.83" bottom="0.9840277777777777" header="0.56" footer="0.5118055555555555"/>
  <pageSetup horizontalDpi="300" verticalDpi="300" orientation="landscape" paperSize="9" scale="49" r:id="rId1"/>
  <headerFooter alignWithMargins="0">
    <oddFooter>&amp;CStrona &amp;P</oddFooter>
  </headerFooter>
  <rowBreaks count="4" manualBreakCount="4">
    <brk id="20" max="14" man="1"/>
    <brk id="35" max="14" man="1"/>
    <brk id="57" max="14" man="1"/>
    <brk id="72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C1">
      <selection activeCell="L3" sqref="L3"/>
    </sheetView>
  </sheetViews>
  <sheetFormatPr defaultColWidth="9.00390625" defaultRowHeight="12.75"/>
  <cols>
    <col min="7" max="7" width="11.875" style="0" bestFit="1" customWidth="1"/>
    <col min="8" max="8" width="11.625" style="0" customWidth="1"/>
    <col min="9" max="9" width="11.875" style="0" bestFit="1" customWidth="1"/>
    <col min="10" max="10" width="10.75390625" style="0" customWidth="1"/>
    <col min="11" max="11" width="11.375" style="0" customWidth="1"/>
    <col min="12" max="12" width="10.625" style="0" customWidth="1"/>
    <col min="13" max="13" width="10.125" style="0" bestFit="1" customWidth="1"/>
    <col min="14" max="14" width="9.625" style="0" customWidth="1"/>
    <col min="15" max="15" width="12.125" style="0" customWidth="1"/>
  </cols>
  <sheetData>
    <row r="1" spans="12:15" ht="12.75">
      <c r="L1" s="827" t="s">
        <v>393</v>
      </c>
      <c r="M1" s="827"/>
      <c r="N1" s="827"/>
      <c r="O1" s="827"/>
    </row>
    <row r="2" spans="12:15" ht="12.75">
      <c r="L2" s="827" t="s">
        <v>506</v>
      </c>
      <c r="M2" s="827"/>
      <c r="N2" s="827"/>
      <c r="O2" s="827"/>
    </row>
    <row r="3" spans="12:15" ht="12.75">
      <c r="L3" s="571"/>
      <c r="M3" s="571"/>
      <c r="N3" s="571"/>
      <c r="O3" s="571"/>
    </row>
    <row r="4" spans="5:13" ht="12.75">
      <c r="E4" s="828" t="s">
        <v>394</v>
      </c>
      <c r="F4" s="828"/>
      <c r="G4" s="828"/>
      <c r="H4" s="828"/>
      <c r="I4" s="828"/>
      <c r="J4" s="828"/>
      <c r="K4" s="828"/>
      <c r="L4" s="828"/>
      <c r="M4" s="828"/>
    </row>
    <row r="5" spans="5:13" ht="12.75">
      <c r="E5" s="828" t="s">
        <v>395</v>
      </c>
      <c r="F5" s="828"/>
      <c r="G5" s="828"/>
      <c r="H5" s="828"/>
      <c r="I5" s="828"/>
      <c r="J5" s="828"/>
      <c r="K5" s="828"/>
      <c r="L5" s="828"/>
      <c r="M5" s="828"/>
    </row>
    <row r="7" spans="1:15" ht="12.75">
      <c r="A7" s="826" t="s">
        <v>92</v>
      </c>
      <c r="B7" s="826" t="s">
        <v>93</v>
      </c>
      <c r="C7" s="826" t="s">
        <v>94</v>
      </c>
      <c r="D7" s="826"/>
      <c r="E7" s="826"/>
      <c r="F7" s="826"/>
      <c r="G7" s="826" t="s">
        <v>396</v>
      </c>
      <c r="H7" s="811" t="s">
        <v>236</v>
      </c>
      <c r="I7" s="811"/>
      <c r="J7" s="811"/>
      <c r="K7" s="811"/>
      <c r="L7" s="811"/>
      <c r="M7" s="811"/>
      <c r="N7" s="811"/>
      <c r="O7" s="811"/>
    </row>
    <row r="8" spans="1:15" ht="14.25" customHeight="1">
      <c r="A8" s="826"/>
      <c r="B8" s="826"/>
      <c r="C8" s="826"/>
      <c r="D8" s="826"/>
      <c r="E8" s="826"/>
      <c r="F8" s="826"/>
      <c r="G8" s="826"/>
      <c r="H8" s="825" t="s">
        <v>397</v>
      </c>
      <c r="I8" s="810" t="s">
        <v>91</v>
      </c>
      <c r="J8" s="810"/>
      <c r="K8" s="810"/>
      <c r="L8" s="825" t="s">
        <v>398</v>
      </c>
      <c r="M8" s="810" t="s">
        <v>91</v>
      </c>
      <c r="N8" s="810"/>
      <c r="O8" s="810"/>
    </row>
    <row r="9" spans="1:15" ht="12.75">
      <c r="A9" s="826"/>
      <c r="B9" s="826"/>
      <c r="C9" s="826"/>
      <c r="D9" s="826"/>
      <c r="E9" s="826"/>
      <c r="F9" s="826"/>
      <c r="G9" s="826"/>
      <c r="H9" s="825"/>
      <c r="I9" s="821" t="s">
        <v>399</v>
      </c>
      <c r="J9" s="821" t="s">
        <v>400</v>
      </c>
      <c r="K9" s="821" t="s">
        <v>401</v>
      </c>
      <c r="L9" s="825"/>
      <c r="M9" s="821" t="s">
        <v>399</v>
      </c>
      <c r="N9" s="821" t="s">
        <v>400</v>
      </c>
      <c r="O9" s="821" t="s">
        <v>401</v>
      </c>
    </row>
    <row r="10" spans="1:15" ht="39" customHeight="1">
      <c r="A10" s="826"/>
      <c r="B10" s="826"/>
      <c r="C10" s="826"/>
      <c r="D10" s="826"/>
      <c r="E10" s="826"/>
      <c r="F10" s="826"/>
      <c r="G10" s="826"/>
      <c r="H10" s="825"/>
      <c r="I10" s="821"/>
      <c r="J10" s="821"/>
      <c r="K10" s="821"/>
      <c r="L10" s="825"/>
      <c r="M10" s="821"/>
      <c r="N10" s="821"/>
      <c r="O10" s="821"/>
    </row>
    <row r="11" spans="1:15" ht="12.75">
      <c r="A11" s="573">
        <v>1</v>
      </c>
      <c r="B11" s="573">
        <v>2</v>
      </c>
      <c r="C11" s="821">
        <v>3</v>
      </c>
      <c r="D11" s="821"/>
      <c r="E11" s="821"/>
      <c r="F11" s="821"/>
      <c r="G11" s="573">
        <v>4</v>
      </c>
      <c r="H11" s="573">
        <v>5</v>
      </c>
      <c r="I11" s="573">
        <v>6</v>
      </c>
      <c r="J11" s="573">
        <v>7</v>
      </c>
      <c r="K11" s="573">
        <v>8</v>
      </c>
      <c r="L11" s="573">
        <v>9</v>
      </c>
      <c r="M11" s="573">
        <v>10</v>
      </c>
      <c r="N11" s="573">
        <v>11</v>
      </c>
      <c r="O11" s="573">
        <v>12</v>
      </c>
    </row>
    <row r="12" spans="1:15" ht="12.75">
      <c r="A12" s="419">
        <v>600</v>
      </c>
      <c r="B12" s="450"/>
      <c r="C12" s="822" t="s">
        <v>120</v>
      </c>
      <c r="D12" s="823"/>
      <c r="E12" s="823"/>
      <c r="F12" s="823"/>
      <c r="G12" s="574">
        <v>1000000</v>
      </c>
      <c r="H12" s="574">
        <v>1000000</v>
      </c>
      <c r="I12" s="574">
        <v>1000000</v>
      </c>
      <c r="J12" s="575">
        <v>0</v>
      </c>
      <c r="K12" s="575">
        <v>0</v>
      </c>
      <c r="L12" s="575">
        <v>0</v>
      </c>
      <c r="M12" s="575">
        <v>0</v>
      </c>
      <c r="N12" s="575">
        <v>0</v>
      </c>
      <c r="O12" s="575">
        <v>0</v>
      </c>
    </row>
    <row r="13" spans="2:15" ht="12.75">
      <c r="B13" s="576">
        <v>60014</v>
      </c>
      <c r="C13" s="824" t="s">
        <v>126</v>
      </c>
      <c r="D13" s="824"/>
      <c r="E13" s="824"/>
      <c r="F13" s="824"/>
      <c r="G13" s="577">
        <v>1000000</v>
      </c>
      <c r="H13" s="577">
        <v>1000000</v>
      </c>
      <c r="I13" s="577">
        <v>1000000</v>
      </c>
      <c r="J13" s="578">
        <v>0</v>
      </c>
      <c r="K13" s="578">
        <v>0</v>
      </c>
      <c r="L13" s="578">
        <v>0</v>
      </c>
      <c r="M13" s="578">
        <v>0</v>
      </c>
      <c r="N13" s="578">
        <v>0</v>
      </c>
      <c r="O13" s="578">
        <v>0</v>
      </c>
    </row>
    <row r="14" spans="3:15" ht="42.75" customHeight="1">
      <c r="C14" s="818" t="s">
        <v>402</v>
      </c>
      <c r="D14" s="818"/>
      <c r="E14" s="818"/>
      <c r="F14" s="818"/>
      <c r="G14" s="577">
        <v>1000000</v>
      </c>
      <c r="H14" s="577">
        <v>1000000</v>
      </c>
      <c r="I14" s="577">
        <v>1000000</v>
      </c>
      <c r="J14" s="578">
        <v>0</v>
      </c>
      <c r="K14" s="578">
        <v>0</v>
      </c>
      <c r="L14" s="578">
        <v>0</v>
      </c>
      <c r="M14" s="578">
        <v>0</v>
      </c>
      <c r="N14" s="578">
        <v>0</v>
      </c>
      <c r="O14" s="578">
        <v>0</v>
      </c>
    </row>
    <row r="15" spans="1:15" ht="12.75">
      <c r="A15" s="419">
        <v>801</v>
      </c>
      <c r="B15" s="450"/>
      <c r="C15" s="819" t="s">
        <v>173</v>
      </c>
      <c r="D15" s="820"/>
      <c r="E15" s="820"/>
      <c r="F15" s="820"/>
      <c r="G15" s="574">
        <v>16400</v>
      </c>
      <c r="H15" s="574">
        <v>16400</v>
      </c>
      <c r="I15" s="574">
        <v>16400</v>
      </c>
      <c r="J15" s="575">
        <v>0</v>
      </c>
      <c r="K15" s="575">
        <v>0</v>
      </c>
      <c r="L15" s="575">
        <v>0</v>
      </c>
      <c r="M15" s="575">
        <v>0</v>
      </c>
      <c r="N15" s="575">
        <v>0</v>
      </c>
      <c r="O15" s="575">
        <v>0</v>
      </c>
    </row>
    <row r="16" spans="2:15" ht="12.75">
      <c r="B16" s="402">
        <v>80104</v>
      </c>
      <c r="C16" s="807" t="s">
        <v>403</v>
      </c>
      <c r="D16" s="807"/>
      <c r="E16" s="807"/>
      <c r="F16" s="808"/>
      <c r="G16" s="577">
        <v>15000</v>
      </c>
      <c r="H16" s="577">
        <v>15000</v>
      </c>
      <c r="I16" s="577">
        <v>15000</v>
      </c>
      <c r="J16" s="578">
        <v>0</v>
      </c>
      <c r="K16" s="578">
        <v>0</v>
      </c>
      <c r="L16" s="578">
        <v>0</v>
      </c>
      <c r="M16" s="578">
        <v>0</v>
      </c>
      <c r="N16" s="578">
        <v>0</v>
      </c>
      <c r="O16" s="578">
        <v>0</v>
      </c>
    </row>
    <row r="17" spans="2:15" ht="64.5" customHeight="1">
      <c r="B17" s="458"/>
      <c r="C17" s="795" t="s">
        <v>404</v>
      </c>
      <c r="D17" s="795"/>
      <c r="E17" s="795"/>
      <c r="F17" s="815"/>
      <c r="G17" s="577">
        <v>15000</v>
      </c>
      <c r="H17" s="577">
        <v>15000</v>
      </c>
      <c r="I17" s="577">
        <v>15000</v>
      </c>
      <c r="J17" s="578">
        <v>0</v>
      </c>
      <c r="K17" s="578">
        <v>0</v>
      </c>
      <c r="L17" s="578">
        <v>0</v>
      </c>
      <c r="M17" s="578">
        <v>0</v>
      </c>
      <c r="N17" s="578">
        <v>0</v>
      </c>
      <c r="O17" s="578">
        <v>0</v>
      </c>
    </row>
    <row r="18" spans="2:15" ht="12.75">
      <c r="B18" s="402">
        <v>80101</v>
      </c>
      <c r="C18" s="807" t="s">
        <v>175</v>
      </c>
      <c r="D18" s="807"/>
      <c r="E18" s="807"/>
      <c r="F18" s="808"/>
      <c r="G18" s="577">
        <v>600</v>
      </c>
      <c r="H18" s="577">
        <v>600</v>
      </c>
      <c r="I18" s="577">
        <v>600</v>
      </c>
      <c r="J18" s="578">
        <v>0</v>
      </c>
      <c r="K18" s="578">
        <v>0</v>
      </c>
      <c r="L18" s="578">
        <v>0</v>
      </c>
      <c r="M18" s="578">
        <v>0</v>
      </c>
      <c r="N18" s="578">
        <v>0</v>
      </c>
      <c r="O18" s="578">
        <v>0</v>
      </c>
    </row>
    <row r="19" spans="3:15" ht="51.75" customHeight="1">
      <c r="C19" s="796" t="s">
        <v>405</v>
      </c>
      <c r="D19" s="796"/>
      <c r="E19" s="796"/>
      <c r="F19" s="809"/>
      <c r="G19" s="577">
        <v>600</v>
      </c>
      <c r="H19" s="577">
        <v>600</v>
      </c>
      <c r="I19" s="577">
        <v>600</v>
      </c>
      <c r="J19" s="578">
        <v>0</v>
      </c>
      <c r="K19" s="578">
        <v>0</v>
      </c>
      <c r="L19" s="578">
        <v>0</v>
      </c>
      <c r="M19" s="578">
        <v>0</v>
      </c>
      <c r="N19" s="578">
        <v>0</v>
      </c>
      <c r="O19" s="578">
        <v>0</v>
      </c>
    </row>
    <row r="20" spans="2:15" ht="12.75">
      <c r="B20" s="402">
        <v>80110</v>
      </c>
      <c r="C20" s="807" t="s">
        <v>178</v>
      </c>
      <c r="D20" s="807"/>
      <c r="E20" s="807"/>
      <c r="F20" s="808"/>
      <c r="G20" s="577">
        <v>800</v>
      </c>
      <c r="H20" s="577">
        <v>800</v>
      </c>
      <c r="I20" s="577">
        <v>800</v>
      </c>
      <c r="J20" s="578">
        <v>0</v>
      </c>
      <c r="K20" s="578">
        <v>0</v>
      </c>
      <c r="L20" s="578">
        <v>0</v>
      </c>
      <c r="M20" s="578">
        <v>0</v>
      </c>
      <c r="N20" s="578">
        <v>0</v>
      </c>
      <c r="O20" s="578">
        <v>0</v>
      </c>
    </row>
    <row r="21" spans="3:15" ht="51" customHeight="1">
      <c r="C21" s="816" t="s">
        <v>405</v>
      </c>
      <c r="D21" s="816"/>
      <c r="E21" s="816"/>
      <c r="F21" s="817"/>
      <c r="G21" s="577">
        <v>800</v>
      </c>
      <c r="H21" s="577">
        <v>800</v>
      </c>
      <c r="I21" s="577">
        <v>800</v>
      </c>
      <c r="J21" s="578">
        <v>0</v>
      </c>
      <c r="K21" s="578">
        <v>0</v>
      </c>
      <c r="L21" s="578">
        <v>0</v>
      </c>
      <c r="M21" s="578">
        <v>0</v>
      </c>
      <c r="N21" s="578">
        <v>0</v>
      </c>
      <c r="O21" s="578">
        <v>0</v>
      </c>
    </row>
    <row r="22" spans="1:15" ht="12.75">
      <c r="A22" s="573">
        <v>851</v>
      </c>
      <c r="B22" s="579"/>
      <c r="C22" s="813" t="s">
        <v>184</v>
      </c>
      <c r="D22" s="814"/>
      <c r="E22" s="814"/>
      <c r="F22" s="814"/>
      <c r="G22" s="575">
        <v>24000</v>
      </c>
      <c r="H22" s="575">
        <v>20000</v>
      </c>
      <c r="I22" s="575">
        <v>20000</v>
      </c>
      <c r="J22" s="575">
        <v>0</v>
      </c>
      <c r="K22" s="575">
        <v>0</v>
      </c>
      <c r="L22" s="575">
        <v>4000</v>
      </c>
      <c r="M22" s="575">
        <v>4000</v>
      </c>
      <c r="N22" s="575">
        <v>0</v>
      </c>
      <c r="O22" s="575">
        <v>0</v>
      </c>
    </row>
    <row r="23" spans="2:15" ht="12.75">
      <c r="B23" s="402">
        <v>85149</v>
      </c>
      <c r="C23" s="807" t="s">
        <v>186</v>
      </c>
      <c r="D23" s="807"/>
      <c r="E23" s="807"/>
      <c r="F23" s="808"/>
      <c r="G23" s="578">
        <v>20000</v>
      </c>
      <c r="H23" s="578">
        <v>20000</v>
      </c>
      <c r="I23" s="578">
        <v>20000</v>
      </c>
      <c r="J23" s="578">
        <v>0</v>
      </c>
      <c r="K23" s="578">
        <v>0</v>
      </c>
      <c r="L23" s="578"/>
      <c r="M23" s="578"/>
      <c r="N23" s="578">
        <v>0</v>
      </c>
      <c r="O23" s="578">
        <v>0</v>
      </c>
    </row>
    <row r="24" spans="3:15" ht="40.5" customHeight="1">
      <c r="C24" s="795" t="s">
        <v>406</v>
      </c>
      <c r="D24" s="795"/>
      <c r="E24" s="795"/>
      <c r="F24" s="815"/>
      <c r="G24" s="578">
        <v>20000</v>
      </c>
      <c r="H24" s="578">
        <v>20000</v>
      </c>
      <c r="I24" s="578">
        <v>20000</v>
      </c>
      <c r="J24" s="578">
        <v>0</v>
      </c>
      <c r="K24" s="578">
        <v>0</v>
      </c>
      <c r="L24" s="578"/>
      <c r="M24" s="578"/>
      <c r="N24" s="578">
        <v>0</v>
      </c>
      <c r="O24" s="578">
        <v>0</v>
      </c>
    </row>
    <row r="25" spans="2:15" ht="12.75">
      <c r="B25" s="402">
        <v>85195</v>
      </c>
      <c r="C25" s="807" t="s">
        <v>119</v>
      </c>
      <c r="D25" s="807"/>
      <c r="E25" s="807"/>
      <c r="F25" s="808"/>
      <c r="G25" s="578">
        <v>4000</v>
      </c>
      <c r="H25" s="578"/>
      <c r="I25" s="578"/>
      <c r="J25" s="578">
        <v>0</v>
      </c>
      <c r="K25" s="578">
        <v>0</v>
      </c>
      <c r="L25" s="578">
        <v>4000</v>
      </c>
      <c r="M25" s="578">
        <v>4000</v>
      </c>
      <c r="N25" s="578">
        <v>0</v>
      </c>
      <c r="O25" s="578">
        <v>0</v>
      </c>
    </row>
    <row r="26" spans="3:15" ht="29.25" customHeight="1">
      <c r="C26" s="796" t="s">
        <v>407</v>
      </c>
      <c r="D26" s="796"/>
      <c r="E26" s="796"/>
      <c r="F26" s="809"/>
      <c r="G26" s="578">
        <v>4000</v>
      </c>
      <c r="H26" s="578"/>
      <c r="I26" s="578"/>
      <c r="J26" s="578">
        <v>0</v>
      </c>
      <c r="K26" s="578">
        <v>0</v>
      </c>
      <c r="L26" s="578">
        <v>4000</v>
      </c>
      <c r="M26" s="578">
        <v>4000</v>
      </c>
      <c r="N26" s="578">
        <v>0</v>
      </c>
      <c r="O26" s="578">
        <v>0</v>
      </c>
    </row>
    <row r="27" spans="1:15" ht="27" customHeight="1">
      <c r="A27" s="580">
        <v>853</v>
      </c>
      <c r="B27" s="579"/>
      <c r="C27" s="811" t="s">
        <v>213</v>
      </c>
      <c r="D27" s="811"/>
      <c r="E27" s="811"/>
      <c r="F27" s="812"/>
      <c r="G27" s="575">
        <v>8000</v>
      </c>
      <c r="H27" s="575">
        <v>8000</v>
      </c>
      <c r="I27" s="575">
        <v>8000</v>
      </c>
      <c r="J27" s="575">
        <v>0</v>
      </c>
      <c r="K27" s="575">
        <v>0</v>
      </c>
      <c r="L27" s="575">
        <v>0</v>
      </c>
      <c r="M27" s="575">
        <v>0</v>
      </c>
      <c r="N27" s="575">
        <v>0</v>
      </c>
      <c r="O27" s="575">
        <v>0</v>
      </c>
    </row>
    <row r="28" spans="2:15" ht="12.75">
      <c r="B28" s="402">
        <v>85395</v>
      </c>
      <c r="C28" s="807" t="s">
        <v>119</v>
      </c>
      <c r="D28" s="807"/>
      <c r="E28" s="807"/>
      <c r="F28" s="808"/>
      <c r="G28" s="578">
        <v>8000</v>
      </c>
      <c r="H28" s="578">
        <v>8000</v>
      </c>
      <c r="I28" s="578">
        <v>8000</v>
      </c>
      <c r="J28" s="578">
        <v>0</v>
      </c>
      <c r="K28" s="578">
        <v>0</v>
      </c>
      <c r="L28" s="578">
        <v>0</v>
      </c>
      <c r="M28" s="578">
        <v>0</v>
      </c>
      <c r="N28" s="578">
        <v>0</v>
      </c>
      <c r="O28" s="578">
        <v>0</v>
      </c>
    </row>
    <row r="29" spans="3:15" ht="50.25" customHeight="1">
      <c r="C29" s="796" t="s">
        <v>408</v>
      </c>
      <c r="D29" s="796"/>
      <c r="E29" s="796"/>
      <c r="F29" s="809"/>
      <c r="G29" s="578">
        <v>8000</v>
      </c>
      <c r="H29" s="578">
        <v>8000</v>
      </c>
      <c r="I29" s="578">
        <v>8000</v>
      </c>
      <c r="J29" s="578">
        <v>0</v>
      </c>
      <c r="K29" s="578">
        <v>0</v>
      </c>
      <c r="L29" s="578">
        <v>0</v>
      </c>
      <c r="M29" s="578">
        <v>0</v>
      </c>
      <c r="N29" s="578">
        <v>0</v>
      </c>
      <c r="O29" s="578">
        <v>0</v>
      </c>
    </row>
    <row r="30" spans="1:15" ht="26.25" customHeight="1">
      <c r="A30" s="419">
        <v>921</v>
      </c>
      <c r="B30" s="581"/>
      <c r="C30" s="805" t="s">
        <v>275</v>
      </c>
      <c r="D30" s="805"/>
      <c r="E30" s="805"/>
      <c r="F30" s="806"/>
      <c r="G30" s="583">
        <v>221600</v>
      </c>
      <c r="H30" s="583">
        <v>221600</v>
      </c>
      <c r="I30" s="583">
        <v>0</v>
      </c>
      <c r="J30" s="584">
        <v>221600</v>
      </c>
      <c r="K30" s="575">
        <v>0</v>
      </c>
      <c r="L30" s="575">
        <v>0</v>
      </c>
      <c r="M30" s="575">
        <v>0</v>
      </c>
      <c r="N30" s="575">
        <v>0</v>
      </c>
      <c r="O30" s="575">
        <v>0</v>
      </c>
    </row>
    <row r="31" spans="2:15" ht="12.75">
      <c r="B31" s="402">
        <v>92116</v>
      </c>
      <c r="C31" s="807" t="s">
        <v>227</v>
      </c>
      <c r="D31" s="807"/>
      <c r="E31" s="807"/>
      <c r="F31" s="808"/>
      <c r="G31" s="585">
        <v>221600</v>
      </c>
      <c r="H31" s="585">
        <v>221600</v>
      </c>
      <c r="I31" s="585">
        <v>0</v>
      </c>
      <c r="J31" s="585">
        <v>221600</v>
      </c>
      <c r="K31" s="578">
        <v>0</v>
      </c>
      <c r="L31" s="578">
        <v>0</v>
      </c>
      <c r="M31" s="578">
        <v>0</v>
      </c>
      <c r="N31" s="578">
        <v>0</v>
      </c>
      <c r="O31" s="578">
        <v>0</v>
      </c>
    </row>
    <row r="32" spans="3:15" ht="26.25" customHeight="1">
      <c r="C32" s="796" t="s">
        <v>409</v>
      </c>
      <c r="D32" s="796"/>
      <c r="E32" s="796"/>
      <c r="F32" s="809"/>
      <c r="G32" s="578">
        <v>221600</v>
      </c>
      <c r="H32" s="578">
        <v>221600</v>
      </c>
      <c r="I32" s="578">
        <v>0</v>
      </c>
      <c r="J32" s="578">
        <v>221600</v>
      </c>
      <c r="K32" s="578">
        <v>0</v>
      </c>
      <c r="L32" s="578">
        <v>0</v>
      </c>
      <c r="M32" s="578">
        <v>0</v>
      </c>
      <c r="N32" s="578">
        <v>0</v>
      </c>
      <c r="O32" s="578">
        <v>0</v>
      </c>
    </row>
    <row r="33" spans="1:15" ht="12.75">
      <c r="A33" s="573">
        <v>926</v>
      </c>
      <c r="B33" s="579"/>
      <c r="C33" s="810" t="s">
        <v>229</v>
      </c>
      <c r="D33" s="810"/>
      <c r="E33" s="810"/>
      <c r="F33" s="810"/>
      <c r="G33" s="575">
        <v>190000</v>
      </c>
      <c r="H33" s="575">
        <v>0</v>
      </c>
      <c r="I33" s="575">
        <v>0</v>
      </c>
      <c r="J33" s="575">
        <v>0</v>
      </c>
      <c r="K33" s="575">
        <v>0</v>
      </c>
      <c r="L33" s="575">
        <v>190000</v>
      </c>
      <c r="M33" s="575">
        <v>190000</v>
      </c>
      <c r="N33" s="575">
        <v>0</v>
      </c>
      <c r="O33" s="575">
        <v>0</v>
      </c>
    </row>
    <row r="34" spans="2:15" ht="12.75">
      <c r="B34" s="576">
        <v>92695</v>
      </c>
      <c r="C34" s="795" t="s">
        <v>119</v>
      </c>
      <c r="D34" s="795"/>
      <c r="E34" s="795"/>
      <c r="F34" s="795"/>
      <c r="G34" s="578">
        <v>190000</v>
      </c>
      <c r="H34" s="578">
        <v>0</v>
      </c>
      <c r="I34" s="578">
        <v>0</v>
      </c>
      <c r="J34" s="578">
        <v>0</v>
      </c>
      <c r="K34" s="578">
        <v>0</v>
      </c>
      <c r="L34" s="578">
        <v>190000</v>
      </c>
      <c r="M34" s="578">
        <v>190000</v>
      </c>
      <c r="N34" s="578">
        <v>0</v>
      </c>
      <c r="O34" s="578">
        <v>0</v>
      </c>
    </row>
    <row r="35" spans="3:15" ht="27" customHeight="1" thickBot="1">
      <c r="C35" s="796" t="s">
        <v>410</v>
      </c>
      <c r="D35" s="796"/>
      <c r="E35" s="796"/>
      <c r="F35" s="796"/>
      <c r="G35" s="586">
        <v>190000</v>
      </c>
      <c r="H35" s="586">
        <v>0</v>
      </c>
      <c r="I35" s="586">
        <v>0</v>
      </c>
      <c r="J35" s="586">
        <v>0</v>
      </c>
      <c r="K35" s="578">
        <v>0</v>
      </c>
      <c r="L35" s="586">
        <v>190000</v>
      </c>
      <c r="M35" s="586">
        <v>190000</v>
      </c>
      <c r="N35" s="578">
        <v>0</v>
      </c>
      <c r="O35" s="578">
        <v>0</v>
      </c>
    </row>
    <row r="36" spans="1:15" ht="13.5" thickTop="1">
      <c r="A36" s="797"/>
      <c r="B36" s="797"/>
      <c r="C36" s="799" t="s">
        <v>25</v>
      </c>
      <c r="D36" s="800"/>
      <c r="E36" s="800"/>
      <c r="F36" s="801"/>
      <c r="G36" s="793">
        <v>1460000</v>
      </c>
      <c r="H36" s="793">
        <v>1266000</v>
      </c>
      <c r="I36" s="793">
        <v>1044400</v>
      </c>
      <c r="J36" s="793">
        <v>221600</v>
      </c>
      <c r="K36" s="793">
        <v>0</v>
      </c>
      <c r="L36" s="793">
        <v>194000</v>
      </c>
      <c r="M36" s="793">
        <v>194000</v>
      </c>
      <c r="N36" s="793">
        <v>0</v>
      </c>
      <c r="O36" s="793">
        <v>0</v>
      </c>
    </row>
    <row r="37" spans="1:15" ht="13.5" thickBot="1">
      <c r="A37" s="798"/>
      <c r="B37" s="798"/>
      <c r="C37" s="802"/>
      <c r="D37" s="803"/>
      <c r="E37" s="803"/>
      <c r="F37" s="804"/>
      <c r="G37" s="794"/>
      <c r="H37" s="794"/>
      <c r="I37" s="794"/>
      <c r="J37" s="794"/>
      <c r="K37" s="794"/>
      <c r="L37" s="794"/>
      <c r="M37" s="794"/>
      <c r="N37" s="794"/>
      <c r="O37" s="794"/>
    </row>
    <row r="38" ht="13.5" thickTop="1"/>
  </sheetData>
  <mergeCells count="56">
    <mergeCell ref="L1:O1"/>
    <mergeCell ref="L2:O2"/>
    <mergeCell ref="E4:M4"/>
    <mergeCell ref="E5:M5"/>
    <mergeCell ref="A7:A10"/>
    <mergeCell ref="B7:B10"/>
    <mergeCell ref="C7:F10"/>
    <mergeCell ref="G7:G10"/>
    <mergeCell ref="H7:O7"/>
    <mergeCell ref="H8:H10"/>
    <mergeCell ref="I8:K8"/>
    <mergeCell ref="L8:L10"/>
    <mergeCell ref="M8:O8"/>
    <mergeCell ref="I9:I10"/>
    <mergeCell ref="J9:J10"/>
    <mergeCell ref="K9:K10"/>
    <mergeCell ref="M9:M10"/>
    <mergeCell ref="N9:N10"/>
    <mergeCell ref="O9:O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A36:A37"/>
    <mergeCell ref="B36:B37"/>
    <mergeCell ref="C36:F37"/>
    <mergeCell ref="G36:G37"/>
    <mergeCell ref="H36:H37"/>
    <mergeCell ref="I36:I37"/>
    <mergeCell ref="J36:J37"/>
    <mergeCell ref="O36:O37"/>
    <mergeCell ref="K36:K37"/>
    <mergeCell ref="L36:L37"/>
    <mergeCell ref="M36:M37"/>
    <mergeCell ref="N36:N3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:IV16384"/>
    </sheetView>
  </sheetViews>
  <sheetFormatPr defaultColWidth="9.00390625" defaultRowHeight="12.75"/>
  <cols>
    <col min="2" max="2" width="22.375" style="0" customWidth="1"/>
    <col min="3" max="3" width="17.125" style="0" customWidth="1"/>
    <col min="4" max="4" width="13.625" style="0" bestFit="1" customWidth="1"/>
    <col min="5" max="5" width="17.25390625" style="0" customWidth="1"/>
    <col min="6" max="6" width="13.125" style="0" customWidth="1"/>
    <col min="7" max="7" width="17.625" style="0" customWidth="1"/>
    <col min="8" max="8" width="18.125" style="0" customWidth="1"/>
  </cols>
  <sheetData>
    <row r="1" spans="7:8" ht="12.75">
      <c r="G1" s="587"/>
      <c r="H1" s="587"/>
    </row>
    <row r="2" spans="7:8" ht="12.75">
      <c r="G2" s="587"/>
      <c r="H2" s="587"/>
    </row>
    <row r="3" spans="7:8" ht="12.75">
      <c r="G3" s="290" t="s">
        <v>411</v>
      </c>
      <c r="H3" s="587"/>
    </row>
    <row r="4" spans="7:8" ht="12.75">
      <c r="G4" s="290" t="s">
        <v>87</v>
      </c>
      <c r="H4" s="587"/>
    </row>
    <row r="7" spans="1:8" ht="15.75">
      <c r="A7" s="829" t="s">
        <v>412</v>
      </c>
      <c r="B7" s="829"/>
      <c r="C7" s="829"/>
      <c r="D7" s="829"/>
      <c r="E7" s="829"/>
      <c r="F7" s="829"/>
      <c r="G7" s="829"/>
      <c r="H7" s="829"/>
    </row>
    <row r="8" spans="1:8" ht="15.75">
      <c r="A8" s="829" t="s">
        <v>413</v>
      </c>
      <c r="B8" s="829"/>
      <c r="C8" s="829"/>
      <c r="D8" s="829"/>
      <c r="E8" s="829"/>
      <c r="F8" s="829"/>
      <c r="G8" s="829"/>
      <c r="H8" s="829"/>
    </row>
    <row r="9" spans="1:8" ht="15.75">
      <c r="A9" s="829" t="s">
        <v>414</v>
      </c>
      <c r="B9" s="829"/>
      <c r="C9" s="829"/>
      <c r="D9" s="829"/>
      <c r="E9" s="829"/>
      <c r="F9" s="829"/>
      <c r="G9" s="829"/>
      <c r="H9" s="829"/>
    </row>
    <row r="10" spans="1:8" ht="15.75">
      <c r="A10" s="588"/>
      <c r="B10" s="588"/>
      <c r="C10" s="588"/>
      <c r="D10" s="588"/>
      <c r="E10" s="588"/>
      <c r="F10" s="588"/>
      <c r="G10" s="588"/>
      <c r="H10" s="589"/>
    </row>
    <row r="11" ht="12.75">
      <c r="H11" s="290"/>
    </row>
    <row r="12" spans="1:8" ht="12.75">
      <c r="A12" s="452"/>
      <c r="B12" s="590" t="s">
        <v>415</v>
      </c>
      <c r="C12" s="547" t="s">
        <v>416</v>
      </c>
      <c r="D12" s="450" t="s">
        <v>417</v>
      </c>
      <c r="E12" s="547" t="s">
        <v>418</v>
      </c>
      <c r="F12" s="450" t="s">
        <v>101</v>
      </c>
      <c r="G12" s="547" t="s">
        <v>416</v>
      </c>
      <c r="H12" s="450" t="s">
        <v>418</v>
      </c>
    </row>
    <row r="13" spans="1:8" ht="12.75">
      <c r="A13" s="399"/>
      <c r="B13" s="591"/>
      <c r="C13" s="461" t="s">
        <v>419</v>
      </c>
      <c r="D13" s="592"/>
      <c r="E13" s="591"/>
      <c r="F13" s="592"/>
      <c r="G13" s="424" t="s">
        <v>419</v>
      </c>
      <c r="H13" s="592"/>
    </row>
    <row r="14" spans="1:8" ht="12.75">
      <c r="A14" s="434"/>
      <c r="B14" s="397"/>
      <c r="C14" s="417" t="s">
        <v>420</v>
      </c>
      <c r="D14" s="548"/>
      <c r="E14" s="397"/>
      <c r="F14" s="548"/>
      <c r="G14" s="416" t="s">
        <v>421</v>
      </c>
      <c r="H14" s="548"/>
    </row>
    <row r="15" spans="1:8" ht="12.75">
      <c r="A15" s="466">
        <v>1</v>
      </c>
      <c r="B15" s="593">
        <v>2</v>
      </c>
      <c r="C15" s="593">
        <v>3</v>
      </c>
      <c r="D15" s="466">
        <v>4</v>
      </c>
      <c r="E15" s="593">
        <v>5</v>
      </c>
      <c r="F15" s="466">
        <v>6</v>
      </c>
      <c r="G15" s="593">
        <v>7</v>
      </c>
      <c r="H15" s="466">
        <v>8</v>
      </c>
    </row>
    <row r="16" spans="1:8" ht="16.5" customHeight="1">
      <c r="A16" s="462" t="s">
        <v>422</v>
      </c>
      <c r="B16" s="402" t="s">
        <v>423</v>
      </c>
      <c r="C16" s="401"/>
      <c r="D16" s="594">
        <v>800000</v>
      </c>
      <c r="E16" s="595">
        <v>800000</v>
      </c>
      <c r="F16" s="594"/>
      <c r="G16" s="596"/>
      <c r="H16" s="594"/>
    </row>
    <row r="17" spans="1:8" ht="27.75" customHeight="1">
      <c r="A17" s="403">
        <v>4210</v>
      </c>
      <c r="B17" s="437" t="s">
        <v>424</v>
      </c>
      <c r="C17" s="458"/>
      <c r="D17" s="597"/>
      <c r="E17" s="598"/>
      <c r="F17" s="599">
        <v>120000</v>
      </c>
      <c r="G17" s="598"/>
      <c r="H17" s="599">
        <v>120000</v>
      </c>
    </row>
    <row r="18" spans="1:8" ht="16.5" customHeight="1">
      <c r="A18" s="466">
        <v>4300</v>
      </c>
      <c r="B18" s="600" t="s">
        <v>425</v>
      </c>
      <c r="C18" s="401"/>
      <c r="D18" s="594"/>
      <c r="E18" s="596"/>
      <c r="F18" s="594">
        <v>550000</v>
      </c>
      <c r="G18" s="596"/>
      <c r="H18" s="594">
        <v>550000</v>
      </c>
    </row>
    <row r="19" spans="1:8" ht="16.5" customHeight="1">
      <c r="A19" s="466">
        <v>4270</v>
      </c>
      <c r="B19" s="600" t="s">
        <v>426</v>
      </c>
      <c r="C19" s="401"/>
      <c r="D19" s="594"/>
      <c r="E19" s="596"/>
      <c r="F19" s="594">
        <v>30000</v>
      </c>
      <c r="G19" s="596"/>
      <c r="H19" s="594">
        <v>30000</v>
      </c>
    </row>
    <row r="20" spans="1:8" ht="26.25" customHeight="1">
      <c r="A20" s="466">
        <v>6110</v>
      </c>
      <c r="B20" s="601" t="s">
        <v>427</v>
      </c>
      <c r="C20" s="401"/>
      <c r="D20" s="594"/>
      <c r="E20" s="596"/>
      <c r="F20" s="594">
        <v>100000</v>
      </c>
      <c r="G20" s="596"/>
      <c r="H20" s="594">
        <v>100000</v>
      </c>
    </row>
    <row r="21" spans="1:8" ht="12.75">
      <c r="A21" s="402"/>
      <c r="B21" s="602" t="s">
        <v>428</v>
      </c>
      <c r="C21" s="463"/>
      <c r="D21" s="605">
        <f>SUM(D16:D20)</f>
        <v>800000</v>
      </c>
      <c r="E21" s="606">
        <f>SUM(E16:E20)</f>
        <v>800000</v>
      </c>
      <c r="F21" s="605">
        <f>SUM(F17:F20)</f>
        <v>800000</v>
      </c>
      <c r="G21" s="607"/>
      <c r="H21" s="605">
        <f>SUM(H17:H20)</f>
        <v>800000</v>
      </c>
    </row>
    <row r="22" spans="1:8" ht="12.75">
      <c r="A22" s="458"/>
      <c r="B22" s="458"/>
      <c r="C22" s="458"/>
      <c r="D22" s="608"/>
      <c r="E22" s="608"/>
      <c r="F22" s="608"/>
      <c r="G22" s="608"/>
      <c r="H22" s="608"/>
    </row>
  </sheetData>
  <mergeCells count="3">
    <mergeCell ref="A7:H7"/>
    <mergeCell ref="A8:H8"/>
    <mergeCell ref="A9:H9"/>
  </mergeCells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7"/>
  <sheetViews>
    <sheetView workbookViewId="0" topLeftCell="A1">
      <selection activeCell="A1" sqref="A1:IV16384"/>
    </sheetView>
  </sheetViews>
  <sheetFormatPr defaultColWidth="9.00390625" defaultRowHeight="12.75"/>
  <cols>
    <col min="1" max="1" width="4.25390625" style="0" customWidth="1"/>
    <col min="2" max="2" width="5.875" style="0" customWidth="1"/>
    <col min="3" max="3" width="10.375" style="0" customWidth="1"/>
    <col min="4" max="4" width="8.00390625" style="0" customWidth="1"/>
    <col min="5" max="5" width="6.375" style="0" customWidth="1"/>
    <col min="6" max="6" width="5.75390625" style="0" customWidth="1"/>
    <col min="7" max="7" width="5.625" style="0" customWidth="1"/>
    <col min="8" max="8" width="5.375" style="0" customWidth="1"/>
    <col min="9" max="9" width="6.625" style="0" customWidth="1"/>
    <col min="10" max="10" width="7.625" style="0" customWidth="1"/>
    <col min="11" max="11" width="6.625" style="0" customWidth="1"/>
    <col min="12" max="12" width="7.125" style="0" customWidth="1"/>
    <col min="13" max="14" width="6.375" style="0" customWidth="1"/>
    <col min="15" max="15" width="7.375" style="0" customWidth="1"/>
    <col min="16" max="17" width="5.875" style="0" customWidth="1"/>
    <col min="18" max="18" width="5.625" style="0" customWidth="1"/>
    <col min="19" max="19" width="6.125" style="0" customWidth="1"/>
    <col min="20" max="20" width="6.00390625" style="0" customWidth="1"/>
    <col min="21" max="21" width="6.125" style="0" customWidth="1"/>
    <col min="22" max="22" width="10.00390625" style="0" customWidth="1"/>
  </cols>
  <sheetData>
    <row r="1" ht="12.75">
      <c r="P1" s="290" t="s">
        <v>429</v>
      </c>
    </row>
    <row r="2" spans="16:20" ht="12.75">
      <c r="P2" s="290" t="s">
        <v>87</v>
      </c>
      <c r="T2" s="290"/>
    </row>
    <row r="3" spans="18:20" ht="12.75">
      <c r="R3" s="290"/>
      <c r="T3" s="290"/>
    </row>
    <row r="4" spans="1:21" ht="15.75">
      <c r="A4" s="829" t="s">
        <v>430</v>
      </c>
      <c r="B4" s="829"/>
      <c r="C4" s="829"/>
      <c r="D4" s="829"/>
      <c r="E4" s="829"/>
      <c r="F4" s="829"/>
      <c r="G4" s="829"/>
      <c r="H4" s="829"/>
      <c r="I4" s="829"/>
      <c r="J4" s="829"/>
      <c r="K4" s="829"/>
      <c r="L4" s="829"/>
      <c r="M4" s="829"/>
      <c r="N4" s="829"/>
      <c r="O4" s="829"/>
      <c r="P4" s="829"/>
      <c r="Q4" s="829"/>
      <c r="R4" s="829"/>
      <c r="S4" s="829"/>
      <c r="T4" s="829"/>
      <c r="U4" s="829"/>
    </row>
    <row r="5" spans="1:22" ht="7.5" customHeight="1">
      <c r="A5" s="609"/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540"/>
      <c r="M5" s="540"/>
      <c r="N5" s="540"/>
      <c r="O5" s="540"/>
      <c r="P5" s="540"/>
      <c r="Q5" s="540"/>
      <c r="R5" s="610"/>
      <c r="S5" s="540"/>
      <c r="T5" s="540"/>
      <c r="U5" s="540"/>
      <c r="V5" s="540"/>
    </row>
    <row r="6" spans="1:22" ht="34.5" customHeight="1">
      <c r="A6" s="611" t="s">
        <v>431</v>
      </c>
      <c r="B6" s="611" t="s">
        <v>432</v>
      </c>
      <c r="C6" s="611" t="s">
        <v>433</v>
      </c>
      <c r="D6" s="860" t="s">
        <v>434</v>
      </c>
      <c r="E6" s="861"/>
      <c r="F6" s="861"/>
      <c r="G6" s="861"/>
      <c r="H6" s="862"/>
      <c r="I6" s="860" t="s">
        <v>435</v>
      </c>
      <c r="J6" s="861"/>
      <c r="K6" s="861"/>
      <c r="L6" s="861"/>
      <c r="M6" s="861"/>
      <c r="N6" s="861"/>
      <c r="O6" s="861"/>
      <c r="P6" s="861"/>
      <c r="Q6" s="861"/>
      <c r="R6" s="861"/>
      <c r="S6" s="861"/>
      <c r="T6" s="861"/>
      <c r="U6" s="862"/>
      <c r="V6" s="612" t="s">
        <v>436</v>
      </c>
    </row>
    <row r="7" spans="1:22" ht="12.75">
      <c r="A7" s="613"/>
      <c r="B7" s="613"/>
      <c r="C7" s="613"/>
      <c r="D7" s="614" t="s">
        <v>437</v>
      </c>
      <c r="E7" s="614" t="s">
        <v>422</v>
      </c>
      <c r="F7" s="614" t="s">
        <v>438</v>
      </c>
      <c r="G7" s="614" t="s">
        <v>439</v>
      </c>
      <c r="H7" s="615" t="s">
        <v>440</v>
      </c>
      <c r="I7" s="615" t="s">
        <v>441</v>
      </c>
      <c r="J7" s="614" t="s">
        <v>442</v>
      </c>
      <c r="K7" s="614" t="s">
        <v>443</v>
      </c>
      <c r="L7" s="614" t="s">
        <v>444</v>
      </c>
      <c r="M7" s="614" t="s">
        <v>445</v>
      </c>
      <c r="N7" s="614" t="s">
        <v>446</v>
      </c>
      <c r="O7" s="614" t="s">
        <v>447</v>
      </c>
      <c r="P7" s="615" t="s">
        <v>448</v>
      </c>
      <c r="Q7" s="614" t="s">
        <v>449</v>
      </c>
      <c r="R7" s="616">
        <v>4740</v>
      </c>
      <c r="S7" s="507">
        <v>4270</v>
      </c>
      <c r="T7" s="616">
        <v>4430</v>
      </c>
      <c r="U7" s="616">
        <v>4750</v>
      </c>
      <c r="V7" s="466"/>
    </row>
    <row r="8" spans="1:22" ht="12.75">
      <c r="A8" s="617">
        <v>801</v>
      </c>
      <c r="B8" s="617">
        <v>80101</v>
      </c>
      <c r="C8" s="524" t="s">
        <v>450</v>
      </c>
      <c r="D8" s="617" t="s">
        <v>451</v>
      </c>
      <c r="E8" s="617"/>
      <c r="F8" s="617"/>
      <c r="G8" s="618"/>
      <c r="H8" s="619"/>
      <c r="I8" s="619"/>
      <c r="J8" s="617" t="s">
        <v>452</v>
      </c>
      <c r="K8" s="617"/>
      <c r="L8" s="617" t="s">
        <v>453</v>
      </c>
      <c r="M8" s="617"/>
      <c r="N8" s="617"/>
      <c r="O8" s="617" t="s">
        <v>454</v>
      </c>
      <c r="P8" s="619"/>
      <c r="Q8" s="619"/>
      <c r="R8" s="617"/>
      <c r="S8" s="399"/>
      <c r="T8" s="406"/>
      <c r="U8" s="619" t="s">
        <v>74</v>
      </c>
      <c r="V8" s="620" t="s">
        <v>74</v>
      </c>
    </row>
    <row r="9" spans="1:22" ht="12.75">
      <c r="A9" s="617"/>
      <c r="B9" s="617"/>
      <c r="C9" s="524" t="s">
        <v>455</v>
      </c>
      <c r="D9" s="617"/>
      <c r="E9" s="617" t="s">
        <v>456</v>
      </c>
      <c r="F9" s="617"/>
      <c r="G9" s="617"/>
      <c r="H9" s="619"/>
      <c r="I9" s="619"/>
      <c r="J9" s="617"/>
      <c r="K9" s="617"/>
      <c r="L9" s="617" t="s">
        <v>457</v>
      </c>
      <c r="M9" s="617"/>
      <c r="N9" s="617"/>
      <c r="O9" s="617" t="s">
        <v>458</v>
      </c>
      <c r="P9" s="619"/>
      <c r="Q9" s="619"/>
      <c r="R9" s="524"/>
      <c r="S9" s="399"/>
      <c r="T9" s="406"/>
      <c r="U9" s="619" t="s">
        <v>74</v>
      </c>
      <c r="V9" s="621" t="s">
        <v>74</v>
      </c>
    </row>
    <row r="10" spans="1:22" ht="12.75">
      <c r="A10" s="617"/>
      <c r="B10" s="617"/>
      <c r="C10" s="524"/>
      <c r="D10" s="617"/>
      <c r="E10" s="617"/>
      <c r="F10" s="617" t="s">
        <v>459</v>
      </c>
      <c r="G10" s="617"/>
      <c r="H10" s="619"/>
      <c r="I10" s="619"/>
      <c r="J10" s="617"/>
      <c r="K10" s="617"/>
      <c r="L10" s="617" t="s">
        <v>460</v>
      </c>
      <c r="M10" s="617"/>
      <c r="N10" s="617"/>
      <c r="O10" s="617" t="s">
        <v>461</v>
      </c>
      <c r="P10" s="619"/>
      <c r="Q10" s="619"/>
      <c r="R10" s="524"/>
      <c r="S10" s="399"/>
      <c r="T10" s="406"/>
      <c r="U10" s="619" t="s">
        <v>74</v>
      </c>
      <c r="V10" s="621" t="s">
        <v>74</v>
      </c>
    </row>
    <row r="11" spans="1:22" ht="12.75">
      <c r="A11" s="617"/>
      <c r="B11" s="617"/>
      <c r="C11" s="622" t="s">
        <v>462</v>
      </c>
      <c r="D11" s="617"/>
      <c r="E11" s="617"/>
      <c r="F11" s="617"/>
      <c r="G11" s="617">
        <v>200</v>
      </c>
      <c r="H11" s="623"/>
      <c r="I11" s="623"/>
      <c r="J11" s="617"/>
      <c r="K11" s="617"/>
      <c r="L11" s="617"/>
      <c r="M11" s="617"/>
      <c r="N11" s="617"/>
      <c r="O11" s="617">
        <v>200</v>
      </c>
      <c r="P11" s="619"/>
      <c r="Q11" s="623"/>
      <c r="R11" s="524"/>
      <c r="S11" s="434"/>
      <c r="T11" s="434"/>
      <c r="U11" s="623" t="s">
        <v>74</v>
      </c>
      <c r="V11" s="624" t="s">
        <v>74</v>
      </c>
    </row>
    <row r="12" spans="1:22" ht="12.75">
      <c r="A12" s="625" t="s">
        <v>463</v>
      </c>
      <c r="B12" s="626"/>
      <c r="C12" s="627"/>
      <c r="D12" s="855" t="s">
        <v>451</v>
      </c>
      <c r="E12" s="855" t="s">
        <v>456</v>
      </c>
      <c r="F12" s="855" t="s">
        <v>459</v>
      </c>
      <c r="G12" s="855">
        <v>200</v>
      </c>
      <c r="H12" s="629"/>
      <c r="I12" s="629"/>
      <c r="J12" s="855" t="s">
        <v>452</v>
      </c>
      <c r="K12" s="628"/>
      <c r="L12" s="855" t="s">
        <v>464</v>
      </c>
      <c r="M12" s="628"/>
      <c r="N12" s="630"/>
      <c r="O12" s="855" t="s">
        <v>465</v>
      </c>
      <c r="P12" s="630"/>
      <c r="Q12" s="629"/>
      <c r="R12" s="855"/>
      <c r="S12" s="399"/>
      <c r="T12" s="399"/>
      <c r="U12" s="855" t="s">
        <v>74</v>
      </c>
      <c r="V12" s="839" t="s">
        <v>74</v>
      </c>
    </row>
    <row r="13" spans="1:22" ht="12.75">
      <c r="A13" s="631" t="s">
        <v>466</v>
      </c>
      <c r="B13" s="634"/>
      <c r="C13" s="635"/>
      <c r="D13" s="856"/>
      <c r="E13" s="856"/>
      <c r="F13" s="856"/>
      <c r="G13" s="856"/>
      <c r="H13" s="637"/>
      <c r="I13" s="637"/>
      <c r="J13" s="856"/>
      <c r="K13" s="636"/>
      <c r="L13" s="856"/>
      <c r="M13" s="636"/>
      <c r="N13" s="638"/>
      <c r="O13" s="856"/>
      <c r="P13" s="638"/>
      <c r="Q13" s="637"/>
      <c r="R13" s="856"/>
      <c r="S13" s="434"/>
      <c r="T13" s="434"/>
      <c r="U13" s="856"/>
      <c r="V13" s="840"/>
    </row>
    <row r="14" spans="1:22" ht="12.75">
      <c r="A14" s="617">
        <v>801</v>
      </c>
      <c r="B14" s="617">
        <v>80101</v>
      </c>
      <c r="C14" s="524" t="s">
        <v>467</v>
      </c>
      <c r="D14" s="617" t="s">
        <v>468</v>
      </c>
      <c r="E14" s="617"/>
      <c r="F14" s="617"/>
      <c r="G14" s="617"/>
      <c r="H14" s="619"/>
      <c r="I14" s="619"/>
      <c r="J14" s="617" t="s">
        <v>469</v>
      </c>
      <c r="K14" s="617"/>
      <c r="L14" s="617" t="s">
        <v>470</v>
      </c>
      <c r="M14" s="617"/>
      <c r="N14" s="617"/>
      <c r="O14" s="617" t="s">
        <v>471</v>
      </c>
      <c r="P14" s="619" t="s">
        <v>472</v>
      </c>
      <c r="Q14" s="619"/>
      <c r="R14" s="524"/>
      <c r="S14" s="399"/>
      <c r="T14" s="406"/>
      <c r="U14" s="619" t="s">
        <v>74</v>
      </c>
      <c r="V14" s="639" t="s">
        <v>74</v>
      </c>
    </row>
    <row r="15" spans="1:22" ht="12.75">
      <c r="A15" s="617"/>
      <c r="B15" s="617"/>
      <c r="C15" s="524"/>
      <c r="D15" s="617"/>
      <c r="E15" s="617" t="s">
        <v>473</v>
      </c>
      <c r="F15" s="617"/>
      <c r="G15" s="617"/>
      <c r="H15" s="619"/>
      <c r="I15" s="619"/>
      <c r="J15" s="617"/>
      <c r="K15" s="617"/>
      <c r="L15" s="617"/>
      <c r="M15" s="617"/>
      <c r="N15" s="617"/>
      <c r="O15" s="617" t="s">
        <v>473</v>
      </c>
      <c r="P15" s="619"/>
      <c r="Q15" s="619"/>
      <c r="R15" s="524"/>
      <c r="S15" s="399"/>
      <c r="T15" s="406"/>
      <c r="U15" s="619" t="s">
        <v>74</v>
      </c>
      <c r="V15" s="640" t="s">
        <v>74</v>
      </c>
    </row>
    <row r="16" spans="1:22" ht="12.75">
      <c r="A16" s="617"/>
      <c r="B16" s="617"/>
      <c r="C16" s="524"/>
      <c r="D16" s="617"/>
      <c r="E16" s="617"/>
      <c r="F16" s="617" t="s">
        <v>457</v>
      </c>
      <c r="G16" s="617"/>
      <c r="H16" s="619"/>
      <c r="I16" s="619"/>
      <c r="J16" s="617"/>
      <c r="K16" s="617"/>
      <c r="L16" s="617" t="s">
        <v>472</v>
      </c>
      <c r="M16" s="617"/>
      <c r="N16" s="617">
        <v>500</v>
      </c>
      <c r="O16" s="617"/>
      <c r="P16" s="619"/>
      <c r="Q16" s="619"/>
      <c r="R16" s="524"/>
      <c r="S16" s="524"/>
      <c r="T16" s="627"/>
      <c r="U16" s="619" t="s">
        <v>74</v>
      </c>
      <c r="V16" s="640" t="s">
        <v>74</v>
      </c>
    </row>
    <row r="17" spans="1:22" ht="12.75">
      <c r="A17" s="617"/>
      <c r="B17" s="617"/>
      <c r="C17" s="622" t="s">
        <v>474</v>
      </c>
      <c r="D17" s="617"/>
      <c r="E17" s="617"/>
      <c r="F17" s="617"/>
      <c r="G17" s="617">
        <v>100</v>
      </c>
      <c r="H17" s="623"/>
      <c r="I17" s="623"/>
      <c r="J17" s="617"/>
      <c r="K17" s="617"/>
      <c r="L17" s="617"/>
      <c r="M17" s="617"/>
      <c r="N17" s="617"/>
      <c r="O17" s="617">
        <v>100</v>
      </c>
      <c r="P17" s="619"/>
      <c r="Q17" s="623"/>
      <c r="R17" s="622"/>
      <c r="S17" s="622"/>
      <c r="T17" s="635"/>
      <c r="U17" s="641" t="s">
        <v>74</v>
      </c>
      <c r="V17" s="624" t="s">
        <v>74</v>
      </c>
    </row>
    <row r="18" spans="1:22" ht="12.75">
      <c r="A18" s="625" t="s">
        <v>463</v>
      </c>
      <c r="B18" s="626"/>
      <c r="C18" s="627"/>
      <c r="D18" s="855" t="s">
        <v>468</v>
      </c>
      <c r="E18" s="855" t="s">
        <v>473</v>
      </c>
      <c r="F18" s="855" t="s">
        <v>457</v>
      </c>
      <c r="G18" s="855">
        <v>100</v>
      </c>
      <c r="H18" s="629"/>
      <c r="I18" s="629"/>
      <c r="J18" s="855" t="s">
        <v>469</v>
      </c>
      <c r="K18" s="628"/>
      <c r="L18" s="855" t="s">
        <v>475</v>
      </c>
      <c r="M18" s="628"/>
      <c r="N18" s="855">
        <v>500</v>
      </c>
      <c r="O18" s="855" t="s">
        <v>476</v>
      </c>
      <c r="P18" s="855" t="s">
        <v>472</v>
      </c>
      <c r="Q18" s="619"/>
      <c r="R18" s="524"/>
      <c r="S18" s="524"/>
      <c r="T18" s="524"/>
      <c r="U18" s="855" t="s">
        <v>74</v>
      </c>
      <c r="V18" s="839" t="s">
        <v>74</v>
      </c>
    </row>
    <row r="19" spans="1:22" ht="12.75">
      <c r="A19" s="844" t="s">
        <v>467</v>
      </c>
      <c r="B19" s="845"/>
      <c r="C19" s="846"/>
      <c r="D19" s="856"/>
      <c r="E19" s="856"/>
      <c r="F19" s="856"/>
      <c r="G19" s="856"/>
      <c r="H19" s="637"/>
      <c r="I19" s="637"/>
      <c r="J19" s="856"/>
      <c r="K19" s="636"/>
      <c r="L19" s="856"/>
      <c r="M19" s="636"/>
      <c r="N19" s="856"/>
      <c r="O19" s="856"/>
      <c r="P19" s="856"/>
      <c r="Q19" s="641"/>
      <c r="R19" s="622"/>
      <c r="S19" s="622"/>
      <c r="T19" s="622"/>
      <c r="U19" s="856"/>
      <c r="V19" s="840"/>
    </row>
    <row r="20" spans="1:22" ht="12.75">
      <c r="A20" s="617">
        <v>801</v>
      </c>
      <c r="B20" s="617">
        <v>80104</v>
      </c>
      <c r="C20" s="524" t="s">
        <v>477</v>
      </c>
      <c r="D20" s="617"/>
      <c r="E20" s="617"/>
      <c r="F20" s="617"/>
      <c r="G20" s="617"/>
      <c r="H20" s="619"/>
      <c r="I20" s="619"/>
      <c r="J20" s="617"/>
      <c r="K20" s="617"/>
      <c r="L20" s="617"/>
      <c r="M20" s="617"/>
      <c r="N20" s="617"/>
      <c r="O20" s="617"/>
      <c r="P20" s="619"/>
      <c r="Q20" s="619"/>
      <c r="R20" s="617"/>
      <c r="S20" s="617"/>
      <c r="T20" s="619"/>
      <c r="U20" s="619"/>
      <c r="V20" s="642"/>
    </row>
    <row r="21" spans="1:22" ht="12.75">
      <c r="A21" s="617"/>
      <c r="B21" s="617"/>
      <c r="C21" s="524" t="s">
        <v>478</v>
      </c>
      <c r="D21" s="617" t="s">
        <v>479</v>
      </c>
      <c r="E21" s="617"/>
      <c r="F21" s="617"/>
      <c r="G21" s="617"/>
      <c r="H21" s="619"/>
      <c r="I21" s="619"/>
      <c r="J21" s="617" t="s">
        <v>473</v>
      </c>
      <c r="K21" s="617"/>
      <c r="L21" s="617" t="s">
        <v>480</v>
      </c>
      <c r="M21" s="617"/>
      <c r="N21" s="617" t="s">
        <v>458</v>
      </c>
      <c r="O21" s="617" t="s">
        <v>481</v>
      </c>
      <c r="P21" s="619" t="s">
        <v>460</v>
      </c>
      <c r="Q21" s="619" t="s">
        <v>472</v>
      </c>
      <c r="R21" s="617" t="s">
        <v>459</v>
      </c>
      <c r="S21" s="617" t="s">
        <v>482</v>
      </c>
      <c r="T21" s="619"/>
      <c r="U21" s="619" t="s">
        <v>471</v>
      </c>
      <c r="V21" s="643" t="s">
        <v>74</v>
      </c>
    </row>
    <row r="22" spans="1:22" ht="12.75">
      <c r="A22" s="623"/>
      <c r="B22" s="623"/>
      <c r="C22" s="622" t="s">
        <v>483</v>
      </c>
      <c r="D22" s="623"/>
      <c r="E22" s="623"/>
      <c r="F22" s="623"/>
      <c r="G22" s="623">
        <v>300</v>
      </c>
      <c r="H22" s="641"/>
      <c r="I22" s="641"/>
      <c r="J22" s="623"/>
      <c r="K22" s="623"/>
      <c r="L22" s="623"/>
      <c r="M22" s="623"/>
      <c r="N22" s="623"/>
      <c r="O22" s="623">
        <v>300</v>
      </c>
      <c r="P22" s="641"/>
      <c r="Q22" s="641"/>
      <c r="R22" s="623"/>
      <c r="S22" s="623"/>
      <c r="T22" s="641"/>
      <c r="U22" s="641" t="s">
        <v>74</v>
      </c>
      <c r="V22" s="624" t="s">
        <v>74</v>
      </c>
    </row>
    <row r="23" spans="1:22" ht="12.75">
      <c r="A23" s="625" t="s">
        <v>463</v>
      </c>
      <c r="B23" s="626"/>
      <c r="C23" s="627"/>
      <c r="D23" s="855" t="s">
        <v>479</v>
      </c>
      <c r="E23" s="644"/>
      <c r="F23" s="644"/>
      <c r="G23" s="855">
        <v>300</v>
      </c>
      <c r="H23" s="629"/>
      <c r="I23" s="629"/>
      <c r="J23" s="855" t="s">
        <v>473</v>
      </c>
      <c r="K23" s="628"/>
      <c r="L23" s="855" t="s">
        <v>480</v>
      </c>
      <c r="M23" s="628"/>
      <c r="N23" s="855" t="s">
        <v>458</v>
      </c>
      <c r="O23" s="855" t="s">
        <v>484</v>
      </c>
      <c r="P23" s="855" t="s">
        <v>460</v>
      </c>
      <c r="Q23" s="855" t="s">
        <v>472</v>
      </c>
      <c r="R23" s="855" t="s">
        <v>459</v>
      </c>
      <c r="S23" s="855" t="s">
        <v>482</v>
      </c>
      <c r="T23" s="628"/>
      <c r="U23" s="855" t="s">
        <v>471</v>
      </c>
      <c r="V23" s="858" t="s">
        <v>74</v>
      </c>
    </row>
    <row r="24" spans="1:22" ht="12.75">
      <c r="A24" s="844" t="s">
        <v>478</v>
      </c>
      <c r="B24" s="845"/>
      <c r="C24" s="846"/>
      <c r="D24" s="856"/>
      <c r="E24" s="636"/>
      <c r="F24" s="636"/>
      <c r="G24" s="856"/>
      <c r="H24" s="637"/>
      <c r="I24" s="637"/>
      <c r="J24" s="856"/>
      <c r="K24" s="636"/>
      <c r="L24" s="856"/>
      <c r="M24" s="636"/>
      <c r="N24" s="856"/>
      <c r="O24" s="856"/>
      <c r="P24" s="856"/>
      <c r="Q24" s="856"/>
      <c r="R24" s="856"/>
      <c r="S24" s="856"/>
      <c r="T24" s="636"/>
      <c r="U24" s="856"/>
      <c r="V24" s="859"/>
    </row>
    <row r="25" spans="1:22" ht="12.75">
      <c r="A25" s="617">
        <v>801</v>
      </c>
      <c r="B25" s="617">
        <v>80110</v>
      </c>
      <c r="C25" s="524" t="s">
        <v>477</v>
      </c>
      <c r="D25" s="617"/>
      <c r="E25" s="617"/>
      <c r="F25" s="617"/>
      <c r="G25" s="617"/>
      <c r="H25" s="619"/>
      <c r="I25" s="619"/>
      <c r="J25" s="617"/>
      <c r="K25" s="617"/>
      <c r="L25" s="617"/>
      <c r="M25" s="617"/>
      <c r="N25" s="617"/>
      <c r="O25" s="617"/>
      <c r="P25" s="619"/>
      <c r="Q25" s="619"/>
      <c r="R25" s="617"/>
      <c r="S25" s="617"/>
      <c r="T25" s="619"/>
      <c r="U25" s="619"/>
      <c r="V25" s="645"/>
    </row>
    <row r="26" spans="1:22" ht="12.75">
      <c r="A26" s="617"/>
      <c r="B26" s="617"/>
      <c r="C26" s="524" t="s">
        <v>485</v>
      </c>
      <c r="E26" s="617"/>
      <c r="F26" s="617"/>
      <c r="H26" s="617"/>
      <c r="I26" s="617"/>
      <c r="J26" s="399"/>
      <c r="L26" s="617"/>
      <c r="M26" s="617"/>
      <c r="O26" s="617"/>
      <c r="P26" s="619"/>
      <c r="Q26" s="619"/>
      <c r="R26" s="617"/>
      <c r="S26" s="617"/>
      <c r="T26" s="619"/>
      <c r="U26" s="619" t="s">
        <v>74</v>
      </c>
      <c r="V26" s="621" t="s">
        <v>74</v>
      </c>
    </row>
    <row r="27" spans="1:22" ht="12.75">
      <c r="A27" s="617"/>
      <c r="B27" s="617"/>
      <c r="C27" s="524"/>
      <c r="D27" s="617"/>
      <c r="E27" s="617" t="s">
        <v>461</v>
      </c>
      <c r="G27" s="617"/>
      <c r="H27" s="619"/>
      <c r="J27" s="399"/>
      <c r="K27" s="646"/>
      <c r="L27" s="617" t="s">
        <v>471</v>
      </c>
      <c r="M27" s="617"/>
      <c r="N27" s="617">
        <v>900</v>
      </c>
      <c r="O27" s="617">
        <v>100</v>
      </c>
      <c r="P27" s="619"/>
      <c r="Q27" s="619"/>
      <c r="R27" s="617"/>
      <c r="S27" s="617"/>
      <c r="T27" s="619"/>
      <c r="U27" s="619" t="s">
        <v>74</v>
      </c>
      <c r="V27" s="621" t="s">
        <v>74</v>
      </c>
    </row>
    <row r="28" spans="1:22" ht="12.75">
      <c r="A28" s="617"/>
      <c r="B28" s="617"/>
      <c r="C28" s="524"/>
      <c r="D28" s="617"/>
      <c r="E28" s="617"/>
      <c r="F28" s="617" t="s">
        <v>486</v>
      </c>
      <c r="G28" s="399"/>
      <c r="H28" s="619"/>
      <c r="I28" s="617" t="s">
        <v>461</v>
      </c>
      <c r="J28" s="399"/>
      <c r="K28" s="646">
        <v>600</v>
      </c>
      <c r="L28" s="617" t="s">
        <v>487</v>
      </c>
      <c r="M28" s="617">
        <v>100</v>
      </c>
      <c r="N28" s="646" t="s">
        <v>488</v>
      </c>
      <c r="O28" s="617" t="s">
        <v>489</v>
      </c>
      <c r="P28" s="617" t="s">
        <v>471</v>
      </c>
      <c r="Q28" s="619"/>
      <c r="R28" s="617"/>
      <c r="S28" s="617" t="s">
        <v>488</v>
      </c>
      <c r="T28" s="619" t="s">
        <v>490</v>
      </c>
      <c r="U28" s="619" t="s">
        <v>74</v>
      </c>
      <c r="V28" s="643" t="s">
        <v>74</v>
      </c>
    </row>
    <row r="29" spans="1:22" ht="12.75">
      <c r="A29" s="617"/>
      <c r="B29" s="617"/>
      <c r="C29" s="524" t="s">
        <v>491</v>
      </c>
      <c r="D29" s="617"/>
      <c r="E29" s="617"/>
      <c r="F29" s="617"/>
      <c r="G29" s="617">
        <v>100</v>
      </c>
      <c r="H29" s="619"/>
      <c r="I29" s="619"/>
      <c r="J29" s="617"/>
      <c r="K29" s="617"/>
      <c r="L29" s="617"/>
      <c r="M29" s="617"/>
      <c r="O29" s="617">
        <v>100</v>
      </c>
      <c r="P29" s="617"/>
      <c r="Q29" s="619"/>
      <c r="R29" s="617"/>
      <c r="S29" s="617"/>
      <c r="T29" s="619"/>
      <c r="U29" s="619" t="s">
        <v>74</v>
      </c>
      <c r="V29" s="621" t="s">
        <v>74</v>
      </c>
    </row>
    <row r="30" spans="1:22" ht="12.75">
      <c r="A30" s="623"/>
      <c r="B30" s="623"/>
      <c r="C30" s="622"/>
      <c r="D30" s="623"/>
      <c r="E30" s="623"/>
      <c r="F30" s="623"/>
      <c r="G30" s="623"/>
      <c r="H30" s="641"/>
      <c r="I30" s="641"/>
      <c r="J30" s="623"/>
      <c r="K30" s="623"/>
      <c r="L30" s="623"/>
      <c r="M30" s="623"/>
      <c r="N30" s="623"/>
      <c r="O30" s="623"/>
      <c r="P30" s="623"/>
      <c r="Q30" s="641"/>
      <c r="R30" s="623"/>
      <c r="S30" s="623"/>
      <c r="T30" s="641"/>
      <c r="U30" s="641"/>
      <c r="V30" s="647"/>
    </row>
    <row r="31" spans="1:22" ht="12.75">
      <c r="A31" s="625" t="s">
        <v>463</v>
      </c>
      <c r="B31" s="626"/>
      <c r="C31" s="648"/>
      <c r="D31" s="649"/>
      <c r="E31" s="855" t="s">
        <v>461</v>
      </c>
      <c r="F31" s="855" t="s">
        <v>486</v>
      </c>
      <c r="G31" s="855">
        <v>100</v>
      </c>
      <c r="H31" s="855"/>
      <c r="I31" s="855" t="s">
        <v>461</v>
      </c>
      <c r="J31" s="855" t="s">
        <v>74</v>
      </c>
      <c r="K31" s="855">
        <v>600</v>
      </c>
      <c r="L31" s="855" t="s">
        <v>492</v>
      </c>
      <c r="M31" s="855">
        <v>100</v>
      </c>
      <c r="N31" s="855" t="s">
        <v>493</v>
      </c>
      <c r="O31" s="855" t="s">
        <v>494</v>
      </c>
      <c r="P31" s="855" t="s">
        <v>471</v>
      </c>
      <c r="Q31" s="630"/>
      <c r="R31" s="650"/>
      <c r="S31" s="855" t="s">
        <v>488</v>
      </c>
      <c r="T31" s="855" t="s">
        <v>490</v>
      </c>
      <c r="U31" s="855" t="s">
        <v>74</v>
      </c>
      <c r="V31" s="839" t="s">
        <v>74</v>
      </c>
    </row>
    <row r="32" spans="1:22" ht="12.75">
      <c r="A32" s="844" t="s">
        <v>485</v>
      </c>
      <c r="B32" s="845"/>
      <c r="C32" s="846"/>
      <c r="D32" s="622"/>
      <c r="E32" s="856"/>
      <c r="F32" s="856"/>
      <c r="G32" s="856"/>
      <c r="H32" s="856"/>
      <c r="I32" s="856"/>
      <c r="J32" s="856"/>
      <c r="K32" s="857"/>
      <c r="L32" s="857"/>
      <c r="M32" s="857"/>
      <c r="N32" s="857"/>
      <c r="O32" s="857"/>
      <c r="P32" s="857"/>
      <c r="Q32" s="638"/>
      <c r="R32" s="637"/>
      <c r="S32" s="856"/>
      <c r="T32" s="856"/>
      <c r="U32" s="856"/>
      <c r="V32" s="840"/>
    </row>
    <row r="33" spans="1:22" ht="12.75">
      <c r="A33" s="847"/>
      <c r="B33" s="848"/>
      <c r="C33" s="848"/>
      <c r="D33" s="848"/>
      <c r="E33" s="848"/>
      <c r="F33" s="848"/>
      <c r="G33" s="848"/>
      <c r="H33" s="848"/>
      <c r="I33" s="848"/>
      <c r="J33" s="848"/>
      <c r="K33" s="848"/>
      <c r="L33" s="848"/>
      <c r="M33" s="848"/>
      <c r="N33" s="848"/>
      <c r="O33" s="848"/>
      <c r="P33" s="848"/>
      <c r="Q33" s="848"/>
      <c r="R33" s="848"/>
      <c r="S33" s="848"/>
      <c r="T33" s="651"/>
      <c r="U33" s="652"/>
      <c r="V33" s="653"/>
    </row>
    <row r="34" spans="1:22" ht="12.75">
      <c r="A34" s="849" t="s">
        <v>25</v>
      </c>
      <c r="B34" s="850"/>
      <c r="C34" s="851"/>
      <c r="D34" s="658" t="s">
        <v>495</v>
      </c>
      <c r="E34" s="658" t="s">
        <v>496</v>
      </c>
      <c r="F34" s="658" t="s">
        <v>497</v>
      </c>
      <c r="G34" s="658">
        <v>700</v>
      </c>
      <c r="H34" s="659"/>
      <c r="I34" s="659" t="s">
        <v>461</v>
      </c>
      <c r="J34" s="658" t="s">
        <v>498</v>
      </c>
      <c r="K34" s="658">
        <v>600</v>
      </c>
      <c r="L34" s="658" t="s">
        <v>499</v>
      </c>
      <c r="M34" s="658">
        <v>100</v>
      </c>
      <c r="N34" s="658" t="s">
        <v>500</v>
      </c>
      <c r="O34" s="658" t="s">
        <v>501</v>
      </c>
      <c r="P34" s="658" t="s">
        <v>475</v>
      </c>
      <c r="Q34" s="658" t="s">
        <v>472</v>
      </c>
      <c r="R34" s="659" t="s">
        <v>459</v>
      </c>
      <c r="S34" s="658" t="s">
        <v>502</v>
      </c>
      <c r="T34" s="659" t="s">
        <v>490</v>
      </c>
      <c r="U34" s="659" t="s">
        <v>471</v>
      </c>
      <c r="V34" s="660" t="s">
        <v>74</v>
      </c>
    </row>
    <row r="35" spans="1:22" ht="12.75">
      <c r="A35" s="852"/>
      <c r="B35" s="853"/>
      <c r="C35" s="853"/>
      <c r="D35" s="853"/>
      <c r="E35" s="853"/>
      <c r="F35" s="853"/>
      <c r="G35" s="853"/>
      <c r="H35" s="853"/>
      <c r="I35" s="853"/>
      <c r="J35" s="853"/>
      <c r="K35" s="853"/>
      <c r="L35" s="853"/>
      <c r="M35" s="853"/>
      <c r="N35" s="853"/>
      <c r="O35" s="853"/>
      <c r="P35" s="853"/>
      <c r="Q35" s="853"/>
      <c r="R35" s="853"/>
      <c r="S35" s="853"/>
      <c r="T35" s="853"/>
      <c r="U35" s="854"/>
      <c r="V35" s="653"/>
    </row>
    <row r="36" spans="1:22" ht="12.75">
      <c r="A36" s="830" t="s">
        <v>503</v>
      </c>
      <c r="B36" s="831"/>
      <c r="C36" s="832"/>
      <c r="D36" s="833" t="s">
        <v>504</v>
      </c>
      <c r="E36" s="834"/>
      <c r="F36" s="834"/>
      <c r="G36" s="834"/>
      <c r="H36" s="835"/>
      <c r="I36" s="833" t="s">
        <v>504</v>
      </c>
      <c r="J36" s="834"/>
      <c r="K36" s="834"/>
      <c r="L36" s="834"/>
      <c r="M36" s="834"/>
      <c r="N36" s="834"/>
      <c r="O36" s="834"/>
      <c r="P36" s="834"/>
      <c r="Q36" s="834"/>
      <c r="R36" s="834"/>
      <c r="S36" s="834"/>
      <c r="T36" s="834"/>
      <c r="U36" s="835"/>
      <c r="V36" s="839" t="s">
        <v>74</v>
      </c>
    </row>
    <row r="37" spans="1:22" ht="12.75">
      <c r="A37" s="841" t="s">
        <v>505</v>
      </c>
      <c r="B37" s="842"/>
      <c r="C37" s="843"/>
      <c r="D37" s="836"/>
      <c r="E37" s="837"/>
      <c r="F37" s="837"/>
      <c r="G37" s="837"/>
      <c r="H37" s="838"/>
      <c r="I37" s="836"/>
      <c r="J37" s="837"/>
      <c r="K37" s="837"/>
      <c r="L37" s="837"/>
      <c r="M37" s="837"/>
      <c r="N37" s="837"/>
      <c r="O37" s="837"/>
      <c r="P37" s="837"/>
      <c r="Q37" s="837"/>
      <c r="R37" s="837"/>
      <c r="S37" s="837"/>
      <c r="T37" s="837"/>
      <c r="U37" s="838"/>
      <c r="V37" s="840"/>
    </row>
  </sheetData>
  <mergeCells count="63">
    <mergeCell ref="A4:U4"/>
    <mergeCell ref="D6:H6"/>
    <mergeCell ref="I6:U6"/>
    <mergeCell ref="D12:D13"/>
    <mergeCell ref="E12:E13"/>
    <mergeCell ref="F12:F13"/>
    <mergeCell ref="G12:G13"/>
    <mergeCell ref="J12:J13"/>
    <mergeCell ref="L12:L13"/>
    <mergeCell ref="O12:O13"/>
    <mergeCell ref="R12:R13"/>
    <mergeCell ref="U12:U13"/>
    <mergeCell ref="V12:V13"/>
    <mergeCell ref="D18:D19"/>
    <mergeCell ref="E18:E19"/>
    <mergeCell ref="F18:F19"/>
    <mergeCell ref="G18:G19"/>
    <mergeCell ref="J18:J19"/>
    <mergeCell ref="L18:L19"/>
    <mergeCell ref="N18:N19"/>
    <mergeCell ref="O18:O19"/>
    <mergeCell ref="P18:P19"/>
    <mergeCell ref="U18:U19"/>
    <mergeCell ref="V18:V19"/>
    <mergeCell ref="A19:C19"/>
    <mergeCell ref="D23:D24"/>
    <mergeCell ref="G23:G24"/>
    <mergeCell ref="J23:J24"/>
    <mergeCell ref="L23:L24"/>
    <mergeCell ref="N23:N24"/>
    <mergeCell ref="O23:O24"/>
    <mergeCell ref="P23:P24"/>
    <mergeCell ref="Q23:Q24"/>
    <mergeCell ref="R23:R24"/>
    <mergeCell ref="S23:S24"/>
    <mergeCell ref="U23:U24"/>
    <mergeCell ref="V23:V24"/>
    <mergeCell ref="A24:C24"/>
    <mergeCell ref="E31:E32"/>
    <mergeCell ref="F31:F32"/>
    <mergeCell ref="G31:G32"/>
    <mergeCell ref="H31:H32"/>
    <mergeCell ref="I31:I32"/>
    <mergeCell ref="J31:J32"/>
    <mergeCell ref="K31:K32"/>
    <mergeCell ref="L31:L32"/>
    <mergeCell ref="V31:V32"/>
    <mergeCell ref="M31:M32"/>
    <mergeCell ref="N31:N32"/>
    <mergeCell ref="O31:O32"/>
    <mergeCell ref="P31:P32"/>
    <mergeCell ref="A32:C32"/>
    <mergeCell ref="A33:S33"/>
    <mergeCell ref="A34:C34"/>
    <mergeCell ref="A35:U35"/>
    <mergeCell ref="S31:S32"/>
    <mergeCell ref="T31:T32"/>
    <mergeCell ref="U31:U32"/>
    <mergeCell ref="A36:C36"/>
    <mergeCell ref="D36:H37"/>
    <mergeCell ref="I36:U37"/>
    <mergeCell ref="V36:V37"/>
    <mergeCell ref="A37:C3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workbookViewId="0" topLeftCell="A1">
      <selection activeCell="A1" sqref="A1:IV16384"/>
    </sheetView>
  </sheetViews>
  <sheetFormatPr defaultColWidth="9.00390625" defaultRowHeight="12.75"/>
  <cols>
    <col min="1" max="1" width="5.375" style="288" customWidth="1"/>
    <col min="2" max="2" width="7.00390625" style="289" customWidth="1"/>
    <col min="3" max="3" width="35.625" style="288" customWidth="1"/>
    <col min="4" max="4" width="11.25390625" style="288" hidden="1" customWidth="1"/>
    <col min="5" max="7" width="11.00390625" style="288" hidden="1" customWidth="1"/>
    <col min="8" max="8" width="11.625" style="288" hidden="1" customWidth="1"/>
    <col min="9" max="9" width="8.75390625" style="288" hidden="1" customWidth="1"/>
    <col min="10" max="10" width="14.125" style="291" customWidth="1"/>
    <col min="11" max="12" width="13.125" style="288" customWidth="1"/>
    <col min="13" max="13" width="38.625" style="288" customWidth="1"/>
    <col min="14" max="14" width="11.875" style="288" customWidth="1"/>
    <col min="15" max="15" width="12.875" style="288" customWidth="1"/>
    <col min="16" max="16" width="11.375" style="288" customWidth="1"/>
    <col min="17" max="16384" width="9.125" style="288" customWidth="1"/>
  </cols>
  <sheetData>
    <row r="1" ht="13.5" customHeight="1">
      <c r="J1" s="290" t="s">
        <v>88</v>
      </c>
    </row>
    <row r="2" spans="10:13" ht="13.5" customHeight="1">
      <c r="J2" s="739" t="s">
        <v>87</v>
      </c>
      <c r="K2" s="739"/>
      <c r="L2" s="739"/>
      <c r="M2" s="290"/>
    </row>
    <row r="3" ht="13.5" customHeight="1">
      <c r="M3" s="290"/>
    </row>
    <row r="4" spans="1:15" ht="16.5" customHeight="1">
      <c r="A4" s="740" t="s">
        <v>89</v>
      </c>
      <c r="B4" s="740"/>
      <c r="C4" s="740"/>
      <c r="D4" s="740"/>
      <c r="E4" s="740"/>
      <c r="F4" s="740"/>
      <c r="G4" s="740"/>
      <c r="H4" s="740"/>
      <c r="I4" s="740"/>
      <c r="J4" s="740"/>
      <c r="K4" s="740"/>
      <c r="L4" s="740"/>
      <c r="N4" s="292"/>
      <c r="O4" s="292"/>
    </row>
    <row r="5" spans="1:15" ht="16.5" customHeight="1">
      <c r="A5" s="740" t="s">
        <v>90</v>
      </c>
      <c r="B5" s="740"/>
      <c r="C5" s="740"/>
      <c r="D5" s="740"/>
      <c r="E5" s="740"/>
      <c r="F5" s="740"/>
      <c r="G5" s="740"/>
      <c r="H5" s="740"/>
      <c r="I5" s="740"/>
      <c r="J5" s="740"/>
      <c r="K5" s="740"/>
      <c r="L5" s="740"/>
      <c r="N5" s="292"/>
      <c r="O5" s="292"/>
    </row>
    <row r="6" spans="1:15" ht="15.75" customHeight="1">
      <c r="A6" s="293"/>
      <c r="B6" s="294"/>
      <c r="C6" s="294"/>
      <c r="D6" s="294"/>
      <c r="E6" s="294"/>
      <c r="F6" s="294"/>
      <c r="G6" s="294"/>
      <c r="H6" s="294"/>
      <c r="I6" s="294"/>
      <c r="K6" s="295"/>
      <c r="L6" s="295"/>
      <c r="M6" s="295"/>
      <c r="N6" s="296"/>
      <c r="O6" s="292"/>
    </row>
    <row r="7" spans="1:15" ht="9.75">
      <c r="A7" s="297"/>
      <c r="B7" s="298"/>
      <c r="C7" s="298"/>
      <c r="D7" s="299"/>
      <c r="E7" s="299"/>
      <c r="F7" s="299"/>
      <c r="G7" s="299"/>
      <c r="H7" s="299"/>
      <c r="I7" s="299"/>
      <c r="J7" s="300"/>
      <c r="K7" s="301"/>
      <c r="L7" s="301" t="s">
        <v>91</v>
      </c>
      <c r="M7" s="302"/>
      <c r="N7" s="303"/>
      <c r="O7" s="303"/>
    </row>
    <row r="8" spans="1:15" ht="11.25" customHeight="1">
      <c r="A8" s="304" t="s">
        <v>92</v>
      </c>
      <c r="B8" s="305" t="s">
        <v>93</v>
      </c>
      <c r="C8" s="305" t="s">
        <v>94</v>
      </c>
      <c r="H8" s="741" t="s">
        <v>95</v>
      </c>
      <c r="I8" s="741"/>
      <c r="J8" s="306" t="s">
        <v>96</v>
      </c>
      <c r="K8" s="304" t="s">
        <v>97</v>
      </c>
      <c r="L8" s="307" t="s">
        <v>98</v>
      </c>
      <c r="M8" s="308"/>
      <c r="N8" s="303"/>
      <c r="O8" s="303"/>
    </row>
    <row r="9" spans="1:15" ht="9.75">
      <c r="A9" s="309"/>
      <c r="B9" s="305"/>
      <c r="C9" s="309"/>
      <c r="D9" s="310" t="s">
        <v>99</v>
      </c>
      <c r="E9" s="311" t="s">
        <v>100</v>
      </c>
      <c r="F9" s="738" t="s">
        <v>101</v>
      </c>
      <c r="G9" s="738"/>
      <c r="H9" s="311" t="s">
        <v>102</v>
      </c>
      <c r="I9" s="312"/>
      <c r="J9" s="306" t="s">
        <v>25</v>
      </c>
      <c r="K9" s="304" t="s">
        <v>103</v>
      </c>
      <c r="L9" s="302" t="s">
        <v>3</v>
      </c>
      <c r="M9" s="308"/>
      <c r="N9" s="303"/>
      <c r="O9" s="303"/>
    </row>
    <row r="10" spans="1:15" ht="9.75">
      <c r="A10" s="304"/>
      <c r="B10" s="305"/>
      <c r="C10" s="305"/>
      <c r="D10" s="305"/>
      <c r="E10" s="304" t="s">
        <v>104</v>
      </c>
      <c r="F10" s="304" t="s">
        <v>3</v>
      </c>
      <c r="G10" s="304" t="s">
        <v>105</v>
      </c>
      <c r="H10" s="304" t="s">
        <v>106</v>
      </c>
      <c r="I10" s="302" t="s">
        <v>107</v>
      </c>
      <c r="J10" s="313"/>
      <c r="K10" s="304" t="s">
        <v>108</v>
      </c>
      <c r="L10" s="308" t="s">
        <v>108</v>
      </c>
      <c r="M10" s="308"/>
      <c r="N10" s="303"/>
      <c r="O10" s="303"/>
    </row>
    <row r="11" spans="1:15" ht="10.5" thickBot="1">
      <c r="A11" s="314"/>
      <c r="B11" s="315"/>
      <c r="C11" s="315"/>
      <c r="D11" s="316" t="s">
        <v>109</v>
      </c>
      <c r="E11" s="317" t="s">
        <v>110</v>
      </c>
      <c r="F11" s="317"/>
      <c r="G11" s="317"/>
      <c r="H11" s="317" t="s">
        <v>111</v>
      </c>
      <c r="I11" s="318" t="s">
        <v>112</v>
      </c>
      <c r="J11" s="319"/>
      <c r="K11" s="314"/>
      <c r="L11" s="308"/>
      <c r="M11" s="302"/>
      <c r="N11" s="303"/>
      <c r="O11" s="303"/>
    </row>
    <row r="12" spans="1:15" ht="11.25" thickBot="1" thickTop="1">
      <c r="A12" s="320">
        <v>1</v>
      </c>
      <c r="B12" s="320">
        <v>2</v>
      </c>
      <c r="C12" s="320">
        <v>3</v>
      </c>
      <c r="D12" s="320"/>
      <c r="E12" s="320"/>
      <c r="F12" s="320"/>
      <c r="G12" s="320"/>
      <c r="H12" s="320"/>
      <c r="I12" s="320"/>
      <c r="J12" s="321">
        <v>4</v>
      </c>
      <c r="K12" s="320">
        <v>5</v>
      </c>
      <c r="L12" s="322">
        <v>6</v>
      </c>
      <c r="M12" s="302"/>
      <c r="N12" s="303"/>
      <c r="O12" s="303"/>
    </row>
    <row r="13" spans="1:15" ht="18.75" customHeight="1" thickTop="1">
      <c r="A13" s="323" t="s">
        <v>81</v>
      </c>
      <c r="B13" s="324"/>
      <c r="C13" s="325" t="s">
        <v>113</v>
      </c>
      <c r="D13" s="326">
        <f>SUM(D14:D16)</f>
        <v>100000</v>
      </c>
      <c r="E13" s="326" t="e">
        <f>#REF!+#REF!+E15+E16+#REF!</f>
        <v>#REF!</v>
      </c>
      <c r="F13" s="326" t="e">
        <f>#REF!+#REF!+F15+F16+#REF!</f>
        <v>#REF!</v>
      </c>
      <c r="G13" s="326" t="e">
        <f>#REF!+#REF!+G16</f>
        <v>#REF!</v>
      </c>
      <c r="H13" s="326" t="e">
        <f>#REF!+#REF!+H15+H16+#REF!</f>
        <v>#REF!</v>
      </c>
      <c r="I13" s="327" t="e">
        <f>H13/E13</f>
        <v>#REF!</v>
      </c>
      <c r="J13" s="328">
        <f>K13+L13</f>
        <v>650000</v>
      </c>
      <c r="K13" s="329">
        <f>SUM(K14:K16)</f>
        <v>642000</v>
      </c>
      <c r="L13" s="329">
        <f>SUM(L14:L16)</f>
        <v>8000</v>
      </c>
      <c r="M13" s="330"/>
      <c r="N13" s="331"/>
      <c r="O13" s="331"/>
    </row>
    <row r="14" spans="1:15" ht="9.75">
      <c r="A14" s="332"/>
      <c r="B14" s="333" t="s">
        <v>114</v>
      </c>
      <c r="C14" s="288" t="s">
        <v>115</v>
      </c>
      <c r="D14" s="334"/>
      <c r="E14" s="334"/>
      <c r="F14" s="334"/>
      <c r="G14" s="334"/>
      <c r="H14" s="334"/>
      <c r="I14" s="335"/>
      <c r="J14" s="336">
        <v>642000</v>
      </c>
      <c r="K14" s="337">
        <v>642000</v>
      </c>
      <c r="L14" s="338" t="s">
        <v>74</v>
      </c>
      <c r="M14" s="330"/>
      <c r="N14" s="331"/>
      <c r="O14" s="331"/>
    </row>
    <row r="15" spans="1:15" ht="9.75">
      <c r="A15" s="332"/>
      <c r="B15" s="333" t="s">
        <v>116</v>
      </c>
      <c r="C15" s="339" t="s">
        <v>117</v>
      </c>
      <c r="D15" s="334"/>
      <c r="E15" s="334">
        <v>25000</v>
      </c>
      <c r="F15" s="334">
        <v>25000</v>
      </c>
      <c r="G15" s="334">
        <v>0</v>
      </c>
      <c r="H15" s="334">
        <f>F15+G15</f>
        <v>25000</v>
      </c>
      <c r="I15" s="335">
        <f>H15/E15</f>
        <v>1</v>
      </c>
      <c r="J15" s="336">
        <v>3000</v>
      </c>
      <c r="K15" s="338" t="s">
        <v>74</v>
      </c>
      <c r="L15" s="337">
        <v>3000</v>
      </c>
      <c r="M15" s="330"/>
      <c r="N15" s="331"/>
      <c r="O15" s="331"/>
    </row>
    <row r="16" spans="1:15" ht="9.75">
      <c r="A16" s="332"/>
      <c r="B16" s="333" t="s">
        <v>118</v>
      </c>
      <c r="C16" s="288" t="s">
        <v>119</v>
      </c>
      <c r="D16" s="334">
        <v>100000</v>
      </c>
      <c r="E16" s="334">
        <v>133000</v>
      </c>
      <c r="F16" s="334">
        <v>110000</v>
      </c>
      <c r="G16" s="334">
        <v>0</v>
      </c>
      <c r="H16" s="334">
        <f>F16+G16</f>
        <v>110000</v>
      </c>
      <c r="I16" s="335">
        <f>H16/E16</f>
        <v>0.8270676691729323</v>
      </c>
      <c r="J16" s="336">
        <v>5000</v>
      </c>
      <c r="K16" s="338" t="s">
        <v>74</v>
      </c>
      <c r="L16" s="337">
        <v>5000</v>
      </c>
      <c r="M16" s="330"/>
      <c r="N16" s="331"/>
      <c r="O16" s="331"/>
    </row>
    <row r="17" spans="1:15" ht="21" customHeight="1">
      <c r="A17" s="340" t="s">
        <v>7</v>
      </c>
      <c r="B17" s="324"/>
      <c r="C17" s="325" t="s">
        <v>120</v>
      </c>
      <c r="D17" s="326">
        <f>SUM(D18:D20)</f>
        <v>1977500</v>
      </c>
      <c r="E17" s="326" t="e">
        <f>E18+E19+E20+#REF!</f>
        <v>#REF!</v>
      </c>
      <c r="F17" s="326" t="e">
        <f>F18+F19+F20+#REF!</f>
        <v>#REF!</v>
      </c>
      <c r="G17" s="326" t="e">
        <f>G18+G19+G20+#REF!</f>
        <v>#REF!</v>
      </c>
      <c r="H17" s="326" t="e">
        <f>H18+H19+H20+#REF!</f>
        <v>#REF!</v>
      </c>
      <c r="I17" s="327" t="e">
        <f>H17/E17</f>
        <v>#REF!</v>
      </c>
      <c r="J17" s="341">
        <f>K17+L17</f>
        <v>7648580.7</v>
      </c>
      <c r="K17" s="342">
        <f>SUM(K18:K20)</f>
        <v>6188580.7</v>
      </c>
      <c r="L17" s="342">
        <f>SUM(L18:L20)</f>
        <v>1460000</v>
      </c>
      <c r="M17" s="330"/>
      <c r="N17" s="331"/>
      <c r="O17" s="331"/>
    </row>
    <row r="18" spans="1:15" ht="12" customHeight="1">
      <c r="A18" s="332"/>
      <c r="B18" s="343" t="s">
        <v>121</v>
      </c>
      <c r="C18" s="295" t="s">
        <v>122</v>
      </c>
      <c r="D18" s="344">
        <v>1977500</v>
      </c>
      <c r="E18" s="345">
        <v>4770000</v>
      </c>
      <c r="F18" s="344">
        <v>1200000</v>
      </c>
      <c r="G18" s="344">
        <v>900000</v>
      </c>
      <c r="H18" s="346">
        <f>G18+F18</f>
        <v>2100000</v>
      </c>
      <c r="I18" s="347">
        <f>H18/E18</f>
        <v>0.44025157232704404</v>
      </c>
      <c r="J18" s="336">
        <v>5663580.7</v>
      </c>
      <c r="K18" s="337">
        <v>5188580.7</v>
      </c>
      <c r="L18" s="337">
        <v>475000</v>
      </c>
      <c r="M18" s="330"/>
      <c r="N18" s="331"/>
      <c r="O18" s="331"/>
    </row>
    <row r="19" spans="1:15" s="355" customFormat="1" ht="12" customHeight="1">
      <c r="A19" s="348"/>
      <c r="B19" s="349" t="s">
        <v>123</v>
      </c>
      <c r="C19" s="350" t="s">
        <v>124</v>
      </c>
      <c r="D19" s="351"/>
      <c r="E19" s="351">
        <v>107530</v>
      </c>
      <c r="F19" s="351">
        <v>91350</v>
      </c>
      <c r="G19" s="351">
        <v>0</v>
      </c>
      <c r="H19" s="351">
        <f>G19+F19</f>
        <v>91350</v>
      </c>
      <c r="I19" s="352">
        <v>0</v>
      </c>
      <c r="J19" s="336">
        <v>910000</v>
      </c>
      <c r="K19" s="338" t="s">
        <v>74</v>
      </c>
      <c r="L19" s="337">
        <v>910000</v>
      </c>
      <c r="M19" s="353"/>
      <c r="N19" s="354"/>
      <c r="O19" s="354"/>
    </row>
    <row r="20" spans="1:15" ht="12" customHeight="1">
      <c r="A20" s="356"/>
      <c r="B20" s="343" t="s">
        <v>125</v>
      </c>
      <c r="C20" s="295" t="s">
        <v>126</v>
      </c>
      <c r="D20" s="344"/>
      <c r="E20" s="344">
        <v>100000</v>
      </c>
      <c r="F20" s="344">
        <v>80000</v>
      </c>
      <c r="G20" s="344">
        <v>0</v>
      </c>
      <c r="H20" s="344">
        <f>G20+F20</f>
        <v>80000</v>
      </c>
      <c r="I20" s="335">
        <f>H20/E20</f>
        <v>0.8</v>
      </c>
      <c r="J20" s="336">
        <v>1075000</v>
      </c>
      <c r="K20" s="337">
        <v>1000000</v>
      </c>
      <c r="L20" s="337">
        <v>75000</v>
      </c>
      <c r="M20" s="330"/>
      <c r="N20" s="331"/>
      <c r="O20" s="331"/>
    </row>
    <row r="21" spans="1:15" ht="18" customHeight="1">
      <c r="A21" s="340" t="s">
        <v>127</v>
      </c>
      <c r="B21" s="324"/>
      <c r="C21" s="325" t="s">
        <v>128</v>
      </c>
      <c r="D21" s="326">
        <f>SUM(D22:D22)</f>
        <v>615000</v>
      </c>
      <c r="E21" s="326">
        <f>SUM(E22:E22)</f>
        <v>840000</v>
      </c>
      <c r="F21" s="326">
        <f>SUM(F22:F22)</f>
        <v>800000</v>
      </c>
      <c r="G21" s="326">
        <f>SUM(G22:G22)</f>
        <v>0</v>
      </c>
      <c r="H21" s="326">
        <f>SUM(H22:H22)</f>
        <v>800000</v>
      </c>
      <c r="I21" s="327">
        <f>H21/E21</f>
        <v>0.9523809523809523</v>
      </c>
      <c r="J21" s="341">
        <f>K21+L21</f>
        <v>434500</v>
      </c>
      <c r="K21" s="342">
        <f>SUM(K22:K22)</f>
        <v>100000</v>
      </c>
      <c r="L21" s="342">
        <f>SUM(L22:L22)</f>
        <v>334500</v>
      </c>
      <c r="M21" s="330"/>
      <c r="N21" s="331"/>
      <c r="O21" s="331"/>
    </row>
    <row r="22" spans="1:15" ht="9.75">
      <c r="A22" s="332"/>
      <c r="B22" s="333" t="s">
        <v>129</v>
      </c>
      <c r="C22" s="288" t="s">
        <v>130</v>
      </c>
      <c r="D22" s="334">
        <v>615000</v>
      </c>
      <c r="E22" s="334">
        <v>840000</v>
      </c>
      <c r="F22" s="334">
        <v>800000</v>
      </c>
      <c r="G22" s="334">
        <v>0</v>
      </c>
      <c r="H22" s="334">
        <f>G22+F22</f>
        <v>800000</v>
      </c>
      <c r="I22" s="335">
        <f aca="true" t="shared" si="0" ref="I22:I29">H22/E22</f>
        <v>0.9523809523809523</v>
      </c>
      <c r="J22" s="336">
        <v>434500</v>
      </c>
      <c r="K22" s="337">
        <v>100000</v>
      </c>
      <c r="L22" s="337">
        <v>334500</v>
      </c>
      <c r="M22" s="330"/>
      <c r="N22" s="331"/>
      <c r="O22" s="331"/>
    </row>
    <row r="23" spans="1:15" ht="20.25" customHeight="1">
      <c r="A23" s="340" t="s">
        <v>131</v>
      </c>
      <c r="B23" s="324"/>
      <c r="C23" s="325" t="s">
        <v>132</v>
      </c>
      <c r="D23" s="326">
        <f>SUM(D24:D25)</f>
        <v>332000</v>
      </c>
      <c r="E23" s="326">
        <f>E24+E25</f>
        <v>471000</v>
      </c>
      <c r="F23" s="326">
        <f>F24+F25</f>
        <v>740000</v>
      </c>
      <c r="G23" s="326">
        <f>G24+G25</f>
        <v>0</v>
      </c>
      <c r="H23" s="326">
        <f>G23+F23</f>
        <v>740000</v>
      </c>
      <c r="I23" s="327">
        <f t="shared" si="0"/>
        <v>1.5711252653927814</v>
      </c>
      <c r="J23" s="341">
        <f>SUM(J24:J26)</f>
        <v>102200</v>
      </c>
      <c r="K23" s="357" t="s">
        <v>74</v>
      </c>
      <c r="L23" s="342">
        <f>SUM(L24:L26)</f>
        <v>102200</v>
      </c>
      <c r="M23" s="330"/>
      <c r="N23" s="331"/>
      <c r="O23" s="331"/>
    </row>
    <row r="24" spans="1:15" ht="12" customHeight="1">
      <c r="A24" s="332"/>
      <c r="B24" s="343" t="s">
        <v>133</v>
      </c>
      <c r="C24" s="295" t="s">
        <v>134</v>
      </c>
      <c r="D24" s="344">
        <v>205000</v>
      </c>
      <c r="E24" s="344">
        <v>420000</v>
      </c>
      <c r="F24" s="344">
        <v>700000</v>
      </c>
      <c r="G24" s="344">
        <v>0</v>
      </c>
      <c r="H24" s="344">
        <f>G24+F24</f>
        <v>700000</v>
      </c>
      <c r="I24" s="347">
        <f t="shared" si="0"/>
        <v>1.6666666666666667</v>
      </c>
      <c r="J24" s="336">
        <v>40000</v>
      </c>
      <c r="K24" s="338" t="s">
        <v>74</v>
      </c>
      <c r="L24" s="337">
        <v>40000</v>
      </c>
      <c r="M24" s="330"/>
      <c r="N24" s="331"/>
      <c r="O24" s="331"/>
    </row>
    <row r="25" spans="1:15" ht="9.75" customHeight="1">
      <c r="A25" s="332"/>
      <c r="B25" s="333" t="s">
        <v>135</v>
      </c>
      <c r="C25" s="288" t="s">
        <v>136</v>
      </c>
      <c r="D25" s="334">
        <v>127000</v>
      </c>
      <c r="E25" s="334">
        <v>51000</v>
      </c>
      <c r="F25" s="334">
        <v>40000</v>
      </c>
      <c r="G25" s="334">
        <v>0</v>
      </c>
      <c r="H25" s="334">
        <f>G25+F25</f>
        <v>40000</v>
      </c>
      <c r="I25" s="335">
        <f t="shared" si="0"/>
        <v>0.7843137254901961</v>
      </c>
      <c r="J25" s="336">
        <v>700</v>
      </c>
      <c r="K25" s="338" t="s">
        <v>74</v>
      </c>
      <c r="L25" s="337">
        <v>700</v>
      </c>
      <c r="M25" s="330"/>
      <c r="N25" s="331"/>
      <c r="O25" s="331"/>
    </row>
    <row r="26" spans="1:15" ht="9.75" customHeight="1">
      <c r="A26" s="332"/>
      <c r="B26" s="333" t="s">
        <v>137</v>
      </c>
      <c r="C26" s="288" t="s">
        <v>138</v>
      </c>
      <c r="D26" s="334"/>
      <c r="E26" s="334"/>
      <c r="F26" s="334"/>
      <c r="G26" s="334"/>
      <c r="H26" s="334"/>
      <c r="I26" s="335"/>
      <c r="J26" s="336">
        <v>61500</v>
      </c>
      <c r="K26" s="338" t="s">
        <v>74</v>
      </c>
      <c r="L26" s="337">
        <v>61500</v>
      </c>
      <c r="M26" s="330"/>
      <c r="N26" s="331"/>
      <c r="O26" s="331"/>
    </row>
    <row r="27" spans="1:15" ht="21" customHeight="1">
      <c r="A27" s="340" t="s">
        <v>139</v>
      </c>
      <c r="B27" s="324"/>
      <c r="C27" s="325" t="s">
        <v>140</v>
      </c>
      <c r="D27" s="326">
        <f>SUM(D28:D31)</f>
        <v>6360948</v>
      </c>
      <c r="E27" s="326">
        <f>SUM(E28:E31)</f>
        <v>9802027</v>
      </c>
      <c r="F27" s="326">
        <f>SUM(F28:F31)</f>
        <v>8975757</v>
      </c>
      <c r="G27" s="326">
        <f>SUM(G28:G31)</f>
        <v>404000</v>
      </c>
      <c r="H27" s="326">
        <f>SUM(H28:H31)</f>
        <v>9379757</v>
      </c>
      <c r="I27" s="327">
        <f t="shared" si="0"/>
        <v>0.956920134988406</v>
      </c>
      <c r="J27" s="341">
        <f>SUM(J28:J32)</f>
        <v>3305954</v>
      </c>
      <c r="K27" s="342">
        <f>SUM(K28:K31)</f>
        <v>40000</v>
      </c>
      <c r="L27" s="342">
        <f>SUM(L28:L32)</f>
        <v>3265954</v>
      </c>
      <c r="M27" s="330"/>
      <c r="N27" s="331"/>
      <c r="O27" s="331"/>
    </row>
    <row r="28" spans="1:15" ht="9.75">
      <c r="A28" s="332"/>
      <c r="B28" s="333" t="s">
        <v>141</v>
      </c>
      <c r="C28" s="288" t="s">
        <v>142</v>
      </c>
      <c r="D28" s="334">
        <v>155348</v>
      </c>
      <c r="E28" s="334">
        <v>148027</v>
      </c>
      <c r="F28" s="334">
        <v>148027</v>
      </c>
      <c r="G28" s="334">
        <v>0</v>
      </c>
      <c r="H28" s="334">
        <f>G28+F28</f>
        <v>148027</v>
      </c>
      <c r="I28" s="347">
        <f t="shared" si="0"/>
        <v>1</v>
      </c>
      <c r="J28" s="336">
        <v>44884</v>
      </c>
      <c r="K28" s="338" t="s">
        <v>74</v>
      </c>
      <c r="L28" s="337">
        <v>44884</v>
      </c>
      <c r="M28" s="330"/>
      <c r="N28" s="331"/>
      <c r="O28" s="331"/>
    </row>
    <row r="29" spans="1:15" ht="9.75">
      <c r="A29" s="332"/>
      <c r="B29" s="333" t="s">
        <v>143</v>
      </c>
      <c r="C29" s="358" t="s">
        <v>144</v>
      </c>
      <c r="D29" s="334">
        <v>410300</v>
      </c>
      <c r="E29" s="334">
        <v>310000</v>
      </c>
      <c r="F29" s="334">
        <v>300000</v>
      </c>
      <c r="G29" s="334">
        <v>0</v>
      </c>
      <c r="H29" s="334">
        <f>G29+F29</f>
        <v>300000</v>
      </c>
      <c r="I29" s="335">
        <f t="shared" si="0"/>
        <v>0.967741935483871</v>
      </c>
      <c r="J29" s="336">
        <v>172250</v>
      </c>
      <c r="K29" s="338" t="s">
        <v>74</v>
      </c>
      <c r="L29" s="337">
        <v>172250</v>
      </c>
      <c r="M29" s="330"/>
      <c r="N29" s="331"/>
      <c r="O29" s="331"/>
    </row>
    <row r="30" spans="1:15" ht="9.75">
      <c r="A30" s="332"/>
      <c r="B30" s="333" t="s">
        <v>145</v>
      </c>
      <c r="C30" s="358" t="s">
        <v>146</v>
      </c>
      <c r="D30" s="334">
        <v>5484300</v>
      </c>
      <c r="E30" s="334">
        <v>8741000</v>
      </c>
      <c r="F30" s="334">
        <v>7985730</v>
      </c>
      <c r="G30" s="334">
        <v>404000</v>
      </c>
      <c r="H30" s="334">
        <f>G30+F30</f>
        <v>8389730</v>
      </c>
      <c r="I30" s="335">
        <f>H30/E30</f>
        <v>0.9598135224802654</v>
      </c>
      <c r="J30" s="336">
        <v>3060520</v>
      </c>
      <c r="K30" s="337">
        <v>40000</v>
      </c>
      <c r="L30" s="337">
        <v>3020520</v>
      </c>
      <c r="M30" s="330"/>
      <c r="N30" s="331"/>
      <c r="O30" s="331"/>
    </row>
    <row r="31" spans="1:15" ht="9.75">
      <c r="A31" s="332"/>
      <c r="B31" s="333" t="s">
        <v>147</v>
      </c>
      <c r="C31" s="358" t="s">
        <v>119</v>
      </c>
      <c r="D31" s="334">
        <v>311000</v>
      </c>
      <c r="E31" s="334">
        <v>603000</v>
      </c>
      <c r="F31" s="334">
        <v>542000</v>
      </c>
      <c r="G31" s="334">
        <v>0</v>
      </c>
      <c r="H31" s="334">
        <f>G31+F31</f>
        <v>542000</v>
      </c>
      <c r="I31" s="335">
        <f>H31/E31</f>
        <v>0.8988391376451078</v>
      </c>
      <c r="J31" s="336">
        <v>10000</v>
      </c>
      <c r="K31" s="338" t="s">
        <v>74</v>
      </c>
      <c r="L31" s="337">
        <v>10000</v>
      </c>
      <c r="M31" s="330"/>
      <c r="N31" s="331"/>
      <c r="O31" s="331"/>
    </row>
    <row r="32" spans="1:15" ht="9.75">
      <c r="A32" s="332"/>
      <c r="B32" s="333" t="s">
        <v>148</v>
      </c>
      <c r="C32" s="358" t="s">
        <v>149</v>
      </c>
      <c r="D32" s="334"/>
      <c r="E32" s="334"/>
      <c r="F32" s="334"/>
      <c r="G32" s="334"/>
      <c r="H32" s="334"/>
      <c r="I32" s="335"/>
      <c r="J32" s="336">
        <v>18300</v>
      </c>
      <c r="K32" s="338" t="s">
        <v>74</v>
      </c>
      <c r="L32" s="337">
        <v>18300</v>
      </c>
      <c r="M32" s="330"/>
      <c r="N32" s="331"/>
      <c r="O32" s="331"/>
    </row>
    <row r="33" spans="1:15" ht="19.5" customHeight="1">
      <c r="A33" s="332" t="s">
        <v>150</v>
      </c>
      <c r="B33" s="333"/>
      <c r="C33" s="359" t="s">
        <v>151</v>
      </c>
      <c r="D33" s="360"/>
      <c r="E33" s="360"/>
      <c r="F33" s="360"/>
      <c r="G33" s="360"/>
      <c r="H33" s="360"/>
      <c r="I33" s="361"/>
      <c r="J33" s="336"/>
      <c r="K33" s="337"/>
      <c r="L33" s="337"/>
      <c r="M33" s="330"/>
      <c r="N33" s="331"/>
      <c r="O33" s="331"/>
    </row>
    <row r="34" spans="1:15" ht="9.75">
      <c r="A34" s="340"/>
      <c r="B34" s="324"/>
      <c r="C34" s="362" t="s">
        <v>152</v>
      </c>
      <c r="D34" s="326">
        <f>D36</f>
        <v>6000</v>
      </c>
      <c r="E34" s="326">
        <f>E36</f>
        <v>7400</v>
      </c>
      <c r="F34" s="326">
        <f>F36</f>
        <v>7400</v>
      </c>
      <c r="G34" s="326">
        <f>G36</f>
        <v>0</v>
      </c>
      <c r="H34" s="326">
        <f>H36</f>
        <v>7400</v>
      </c>
      <c r="I34" s="327">
        <f>H34/E34</f>
        <v>1</v>
      </c>
      <c r="J34" s="341">
        <f>K34+L34</f>
        <v>3000</v>
      </c>
      <c r="K34" s="342">
        <f>SUM(K35:K36)</f>
        <v>0</v>
      </c>
      <c r="L34" s="342">
        <f>SUM(L35:L36)</f>
        <v>3000</v>
      </c>
      <c r="M34" s="330"/>
      <c r="N34" s="331"/>
      <c r="O34" s="331"/>
    </row>
    <row r="35" spans="1:15" ht="9.75">
      <c r="A35" s="332"/>
      <c r="B35" s="333" t="s">
        <v>153</v>
      </c>
      <c r="C35" s="358" t="s">
        <v>154</v>
      </c>
      <c r="D35" s="334"/>
      <c r="E35" s="334"/>
      <c r="F35" s="334"/>
      <c r="G35" s="334"/>
      <c r="H35" s="334"/>
      <c r="I35" s="361"/>
      <c r="J35" s="336">
        <v>3000</v>
      </c>
      <c r="K35" s="337" t="s">
        <v>74</v>
      </c>
      <c r="L35" s="337">
        <v>3000</v>
      </c>
      <c r="M35" s="330"/>
      <c r="N35" s="331"/>
      <c r="O35" s="331"/>
    </row>
    <row r="36" spans="1:15" ht="9.75">
      <c r="A36" s="332"/>
      <c r="B36" s="333"/>
      <c r="C36" s="358" t="s">
        <v>155</v>
      </c>
      <c r="D36" s="334">
        <v>6000</v>
      </c>
      <c r="E36" s="334">
        <v>7400</v>
      </c>
      <c r="F36" s="334">
        <v>7400</v>
      </c>
      <c r="G36" s="334">
        <v>0</v>
      </c>
      <c r="H36" s="334">
        <f>G36+F36</f>
        <v>7400</v>
      </c>
      <c r="I36" s="335">
        <f>H36/E36</f>
        <v>1</v>
      </c>
      <c r="J36" s="336"/>
      <c r="K36" s="337"/>
      <c r="L36" s="337"/>
      <c r="M36" s="330"/>
      <c r="N36" s="331"/>
      <c r="O36" s="331"/>
    </row>
    <row r="37" spans="1:15" ht="22.5" customHeight="1">
      <c r="A37" s="340" t="s">
        <v>156</v>
      </c>
      <c r="B37" s="324"/>
      <c r="C37" s="325" t="s">
        <v>157</v>
      </c>
      <c r="D37" s="326">
        <f>SUM(D38:D38)</f>
        <v>223000</v>
      </c>
      <c r="E37" s="326">
        <f>SUM(E38:E39)</f>
        <v>384700</v>
      </c>
      <c r="F37" s="326">
        <f>SUM(F38:F39)</f>
        <v>267200</v>
      </c>
      <c r="G37" s="326">
        <f>SUM(G38:G39)</f>
        <v>0</v>
      </c>
      <c r="H37" s="326">
        <f>SUM(H38:H39)</f>
        <v>267200</v>
      </c>
      <c r="I37" s="327">
        <f>H37/E37</f>
        <v>0.6945671952170522</v>
      </c>
      <c r="J37" s="341">
        <f>K37+L37</f>
        <v>267000</v>
      </c>
      <c r="K37" s="342">
        <f>SUM(K38:K39)</f>
        <v>87000</v>
      </c>
      <c r="L37" s="342">
        <f>SUM(L38:L39)</f>
        <v>180000</v>
      </c>
      <c r="M37" s="330"/>
      <c r="N37" s="331"/>
      <c r="O37" s="331"/>
    </row>
    <row r="38" spans="1:15" ht="9.75">
      <c r="A38" s="363"/>
      <c r="B38" s="364" t="s">
        <v>158</v>
      </c>
      <c r="C38" s="365" t="s">
        <v>159</v>
      </c>
      <c r="D38" s="346">
        <v>223000</v>
      </c>
      <c r="E38" s="346">
        <v>367200</v>
      </c>
      <c r="F38" s="346">
        <v>252200</v>
      </c>
      <c r="G38" s="346">
        <v>0</v>
      </c>
      <c r="H38" s="346">
        <f>G38+F38</f>
        <v>252200</v>
      </c>
      <c r="I38" s="347">
        <f>H38/E38</f>
        <v>0.6868191721132898</v>
      </c>
      <c r="J38" s="366">
        <v>262000</v>
      </c>
      <c r="K38" s="337">
        <v>87000</v>
      </c>
      <c r="L38" s="367">
        <v>175000</v>
      </c>
      <c r="M38" s="330"/>
      <c r="N38" s="331"/>
      <c r="O38" s="331"/>
    </row>
    <row r="39" spans="1:15" ht="10.5" thickBot="1">
      <c r="A39" s="340"/>
      <c r="B39" s="368">
        <v>75405</v>
      </c>
      <c r="C39" s="369" t="s">
        <v>160</v>
      </c>
      <c r="D39" s="370"/>
      <c r="E39" s="370">
        <v>17500</v>
      </c>
      <c r="F39" s="370">
        <v>15000</v>
      </c>
      <c r="G39" s="370">
        <v>0</v>
      </c>
      <c r="H39" s="370">
        <f>G39+F39</f>
        <v>15000</v>
      </c>
      <c r="I39" s="371">
        <f>H39/E39</f>
        <v>0.8571428571428571</v>
      </c>
      <c r="J39" s="341">
        <v>5000</v>
      </c>
      <c r="K39" s="342"/>
      <c r="L39" s="372">
        <v>5000</v>
      </c>
      <c r="M39" s="330"/>
      <c r="N39" s="331"/>
      <c r="O39" s="331"/>
    </row>
    <row r="40" spans="1:15" ht="23.25" customHeight="1" thickTop="1">
      <c r="A40" s="340" t="s">
        <v>161</v>
      </c>
      <c r="B40" s="324"/>
      <c r="C40" s="325" t="s">
        <v>162</v>
      </c>
      <c r="D40" s="326">
        <f>SUM(D41:D42)</f>
        <v>903800</v>
      </c>
      <c r="E40" s="326">
        <f>SUM(E41:E42)</f>
        <v>600000</v>
      </c>
      <c r="F40" s="326">
        <f>SUM(F41:F42)</f>
        <v>2600000</v>
      </c>
      <c r="G40" s="326">
        <f>SUM(G41:G42)</f>
        <v>0</v>
      </c>
      <c r="H40" s="326">
        <f>SUM(H41:H42)</f>
        <v>2600000</v>
      </c>
      <c r="I40" s="327">
        <f>H40/E40</f>
        <v>4.333333333333333</v>
      </c>
      <c r="J40" s="328">
        <v>270000</v>
      </c>
      <c r="K40" s="357" t="s">
        <v>74</v>
      </c>
      <c r="L40" s="342">
        <f>SUM(L41:L42)</f>
        <v>270000</v>
      </c>
      <c r="M40" s="330"/>
      <c r="N40" s="331"/>
      <c r="O40" s="331"/>
    </row>
    <row r="41" spans="1:15" ht="9.75">
      <c r="A41" s="356"/>
      <c r="B41" s="333" t="s">
        <v>163</v>
      </c>
      <c r="C41" s="358" t="s">
        <v>164</v>
      </c>
      <c r="D41" s="334"/>
      <c r="E41" s="334"/>
      <c r="F41" s="334"/>
      <c r="G41" s="334"/>
      <c r="H41" s="334"/>
      <c r="I41" s="335"/>
      <c r="J41" s="336">
        <v>270000</v>
      </c>
      <c r="K41" s="338" t="s">
        <v>74</v>
      </c>
      <c r="L41" s="337">
        <v>270000</v>
      </c>
      <c r="M41" s="330"/>
      <c r="N41" s="331"/>
      <c r="O41" s="331"/>
    </row>
    <row r="42" spans="1:15" ht="9.75">
      <c r="A42" s="356"/>
      <c r="B42" s="333"/>
      <c r="C42" s="358" t="s">
        <v>165</v>
      </c>
      <c r="D42" s="334">
        <v>903800</v>
      </c>
      <c r="E42" s="334">
        <v>600000</v>
      </c>
      <c r="F42" s="334">
        <v>2600000</v>
      </c>
      <c r="G42" s="334">
        <v>0</v>
      </c>
      <c r="H42" s="334">
        <f>G42+F42</f>
        <v>2600000</v>
      </c>
      <c r="I42" s="335">
        <f>H42/E42</f>
        <v>4.333333333333333</v>
      </c>
      <c r="J42" s="336"/>
      <c r="K42" s="337"/>
      <c r="L42" s="337"/>
      <c r="M42" s="330"/>
      <c r="N42" s="331"/>
      <c r="O42" s="331"/>
    </row>
    <row r="43" spans="1:15" ht="19.5" customHeight="1">
      <c r="A43" s="340" t="s">
        <v>166</v>
      </c>
      <c r="B43" s="324"/>
      <c r="C43" s="325" t="s">
        <v>167</v>
      </c>
      <c r="D43" s="326">
        <f>SUM(D44:D44)</f>
        <v>185472</v>
      </c>
      <c r="E43" s="326">
        <f>SUM(E44:E44)</f>
        <v>200000</v>
      </c>
      <c r="F43" s="326">
        <f>F44</f>
        <v>200000</v>
      </c>
      <c r="G43" s="326">
        <f>SUM(G44:G44)</f>
        <v>0</v>
      </c>
      <c r="H43" s="326">
        <f>SUM(H44:H44)</f>
        <v>200000</v>
      </c>
      <c r="I43" s="327" t="s">
        <v>168</v>
      </c>
      <c r="J43" s="341">
        <v>55000</v>
      </c>
      <c r="K43" s="342">
        <f>SUM(K44:K44)</f>
        <v>0</v>
      </c>
      <c r="L43" s="342">
        <v>55000</v>
      </c>
      <c r="M43" s="330"/>
      <c r="N43" s="331"/>
      <c r="O43" s="331"/>
    </row>
    <row r="44" spans="1:15" ht="12.75" customHeight="1">
      <c r="A44" s="332"/>
      <c r="B44" s="333" t="s">
        <v>169</v>
      </c>
      <c r="C44" s="288" t="s">
        <v>170</v>
      </c>
      <c r="D44" s="334">
        <v>185472</v>
      </c>
      <c r="E44" s="334">
        <v>200000</v>
      </c>
      <c r="F44" s="334">
        <v>200000</v>
      </c>
      <c r="G44" s="334">
        <v>0</v>
      </c>
      <c r="H44" s="334">
        <f>G44+F44</f>
        <v>200000</v>
      </c>
      <c r="I44" s="335" t="s">
        <v>168</v>
      </c>
      <c r="J44" s="336">
        <v>45000</v>
      </c>
      <c r="K44" s="337"/>
      <c r="L44" s="337">
        <v>45000</v>
      </c>
      <c r="M44" s="330"/>
      <c r="N44" s="331"/>
      <c r="O44" s="331"/>
    </row>
    <row r="45" spans="1:15" ht="12.75" customHeight="1">
      <c r="A45" s="356"/>
      <c r="B45" s="289">
        <v>75814</v>
      </c>
      <c r="C45" s="288" t="s">
        <v>171</v>
      </c>
      <c r="J45" s="373">
        <v>10000</v>
      </c>
      <c r="K45" s="373"/>
      <c r="L45" s="373">
        <v>10000</v>
      </c>
      <c r="M45" s="330"/>
      <c r="N45" s="331"/>
      <c r="O45" s="331"/>
    </row>
    <row r="46" spans="1:15" ht="21" customHeight="1">
      <c r="A46" s="340" t="s">
        <v>172</v>
      </c>
      <c r="B46" s="374"/>
      <c r="C46" s="325" t="s">
        <v>173</v>
      </c>
      <c r="D46" s="326">
        <f>SUM(D47:D52)</f>
        <v>29005300</v>
      </c>
      <c r="E46" s="326">
        <f>SUM(E47:E52)</f>
        <v>49117320</v>
      </c>
      <c r="F46" s="326">
        <f>SUM(F47:F52)</f>
        <v>38558815</v>
      </c>
      <c r="G46" s="326">
        <f>SUM(G47:G52)</f>
        <v>3442567</v>
      </c>
      <c r="H46" s="326">
        <f>SUM(H47:H52)</f>
        <v>42001382</v>
      </c>
      <c r="I46" s="327">
        <f aca="true" t="shared" si="1" ref="I46:I52">H46/E46</f>
        <v>0.8551236508832323</v>
      </c>
      <c r="J46" s="341">
        <f>K46+L46</f>
        <v>6825207</v>
      </c>
      <c r="K46" s="357">
        <f>SUM(K47:K52)</f>
        <v>73000</v>
      </c>
      <c r="L46" s="342">
        <f>SUM(L47:L52)</f>
        <v>6752207</v>
      </c>
      <c r="M46" s="330"/>
      <c r="N46" s="331"/>
      <c r="O46" s="331"/>
    </row>
    <row r="47" spans="1:15" ht="9.75">
      <c r="A47" s="375"/>
      <c r="B47" s="333" t="s">
        <v>174</v>
      </c>
      <c r="C47" s="288" t="s">
        <v>175</v>
      </c>
      <c r="D47" s="334">
        <v>17687100</v>
      </c>
      <c r="E47" s="334">
        <v>23950900</v>
      </c>
      <c r="F47" s="334">
        <v>20138195</v>
      </c>
      <c r="G47" s="334">
        <v>2942567</v>
      </c>
      <c r="H47" s="334">
        <f>G47+F47</f>
        <v>23080762</v>
      </c>
      <c r="I47" s="335">
        <f t="shared" si="1"/>
        <v>0.9636699247209917</v>
      </c>
      <c r="J47" s="336">
        <v>3720000</v>
      </c>
      <c r="K47" s="338">
        <v>73000</v>
      </c>
      <c r="L47" s="336">
        <v>3647000</v>
      </c>
      <c r="M47" s="330"/>
      <c r="N47" s="331"/>
      <c r="O47" s="331"/>
    </row>
    <row r="48" spans="1:15" ht="9.75">
      <c r="A48" s="375"/>
      <c r="B48" s="333" t="s">
        <v>176</v>
      </c>
      <c r="C48" s="288" t="s">
        <v>177</v>
      </c>
      <c r="D48" s="334">
        <v>3425200</v>
      </c>
      <c r="E48" s="334">
        <v>7662377</v>
      </c>
      <c r="F48" s="334">
        <v>6167000</v>
      </c>
      <c r="G48" s="334">
        <v>300000</v>
      </c>
      <c r="H48" s="334">
        <f>G48+F48</f>
        <v>6467000</v>
      </c>
      <c r="I48" s="335">
        <f t="shared" si="1"/>
        <v>0.8439939721055228</v>
      </c>
      <c r="J48" s="336">
        <v>900000</v>
      </c>
      <c r="K48" s="338" t="s">
        <v>74</v>
      </c>
      <c r="L48" s="336">
        <v>900000</v>
      </c>
      <c r="M48" s="330"/>
      <c r="N48" s="331"/>
      <c r="O48" s="331"/>
    </row>
    <row r="49" spans="1:15" ht="9.75">
      <c r="A49" s="375"/>
      <c r="B49" s="289">
        <v>80110</v>
      </c>
      <c r="C49" s="288" t="s">
        <v>178</v>
      </c>
      <c r="D49" s="334">
        <v>7445300</v>
      </c>
      <c r="E49" s="334">
        <v>16230627</v>
      </c>
      <c r="F49" s="334">
        <v>11297900</v>
      </c>
      <c r="G49" s="334">
        <v>200000</v>
      </c>
      <c r="H49" s="334">
        <f>G49+F49</f>
        <v>11497900</v>
      </c>
      <c r="I49" s="335">
        <f t="shared" si="1"/>
        <v>0.7084076296005077</v>
      </c>
      <c r="J49" s="336">
        <v>2050000</v>
      </c>
      <c r="K49" s="338" t="s">
        <v>74</v>
      </c>
      <c r="L49" s="336">
        <v>2050000</v>
      </c>
      <c r="M49" s="330"/>
      <c r="N49" s="331"/>
      <c r="O49" s="331"/>
    </row>
    <row r="50" spans="1:15" ht="9.75">
      <c r="A50" s="375"/>
      <c r="B50" s="333" t="s">
        <v>179</v>
      </c>
      <c r="C50" s="288" t="s">
        <v>180</v>
      </c>
      <c r="D50" s="334">
        <v>447700</v>
      </c>
      <c r="E50" s="334">
        <v>815000</v>
      </c>
      <c r="F50" s="334">
        <v>750000</v>
      </c>
      <c r="G50" s="334">
        <v>0</v>
      </c>
      <c r="H50" s="334">
        <f>G50+F50</f>
        <v>750000</v>
      </c>
      <c r="I50" s="335">
        <f t="shared" si="1"/>
        <v>0.9202453987730062</v>
      </c>
      <c r="J50" s="336">
        <v>93500</v>
      </c>
      <c r="K50" s="338" t="s">
        <v>74</v>
      </c>
      <c r="L50" s="336">
        <v>93500</v>
      </c>
      <c r="M50" s="330"/>
      <c r="N50" s="331"/>
      <c r="O50" s="331"/>
    </row>
    <row r="51" spans="1:15" ht="9.75">
      <c r="A51" s="375"/>
      <c r="B51" s="333" t="s">
        <v>181</v>
      </c>
      <c r="C51" s="288" t="s">
        <v>182</v>
      </c>
      <c r="D51" s="334"/>
      <c r="E51" s="334">
        <v>215500</v>
      </c>
      <c r="F51" s="334">
        <v>200000</v>
      </c>
      <c r="G51" s="334">
        <v>0</v>
      </c>
      <c r="H51" s="334">
        <f>G51+F51</f>
        <v>200000</v>
      </c>
      <c r="I51" s="335">
        <f t="shared" si="1"/>
        <v>0.9280742459396751</v>
      </c>
      <c r="J51" s="336">
        <v>37737</v>
      </c>
      <c r="K51" s="338" t="s">
        <v>74</v>
      </c>
      <c r="L51" s="336">
        <v>37737</v>
      </c>
      <c r="M51" s="330"/>
      <c r="N51" s="331"/>
      <c r="O51" s="331"/>
    </row>
    <row r="52" spans="1:15" ht="9.75">
      <c r="A52" s="375"/>
      <c r="B52" s="333" t="s">
        <v>183</v>
      </c>
      <c r="C52" s="288" t="s">
        <v>119</v>
      </c>
      <c r="D52" s="334" t="s">
        <v>168</v>
      </c>
      <c r="E52" s="334">
        <v>242916</v>
      </c>
      <c r="F52" s="334">
        <v>5720</v>
      </c>
      <c r="G52" s="334">
        <v>0</v>
      </c>
      <c r="H52" s="334">
        <v>5720</v>
      </c>
      <c r="I52" s="335">
        <f t="shared" si="1"/>
        <v>0.023547234434948706</v>
      </c>
      <c r="J52" s="336">
        <v>23970</v>
      </c>
      <c r="K52" s="338" t="s">
        <v>74</v>
      </c>
      <c r="L52" s="336">
        <v>23970</v>
      </c>
      <c r="M52" s="330"/>
      <c r="N52" s="331"/>
      <c r="O52" s="331"/>
    </row>
    <row r="53" spans="1:15" ht="21.75" customHeight="1">
      <c r="A53" s="376">
        <v>851</v>
      </c>
      <c r="B53" s="374"/>
      <c r="C53" s="325" t="s">
        <v>184</v>
      </c>
      <c r="D53" s="326">
        <f>SUM(D55:D56)</f>
        <v>797000</v>
      </c>
      <c r="E53" s="326">
        <f>SUM(E54:E56)</f>
        <v>1277410</v>
      </c>
      <c r="F53" s="326">
        <f>SUM(F54:F56)</f>
        <v>1213209</v>
      </c>
      <c r="G53" s="326">
        <f>SUM(G54:G56)</f>
        <v>0</v>
      </c>
      <c r="H53" s="326">
        <f>SUM(H54:H56)</f>
        <v>1213209</v>
      </c>
      <c r="I53" s="327">
        <f>H53/E53</f>
        <v>0.9497412733578099</v>
      </c>
      <c r="J53" s="341">
        <f>SUM(J54:J57)</f>
        <v>120500</v>
      </c>
      <c r="K53" s="342">
        <f>SUM(K54:K56)</f>
        <v>0</v>
      </c>
      <c r="L53" s="342">
        <f>SUM(L54:L57)</f>
        <v>120500</v>
      </c>
      <c r="M53" s="330"/>
      <c r="N53" s="331"/>
      <c r="O53" s="331"/>
    </row>
    <row r="54" spans="1:15" ht="9.75">
      <c r="A54" s="375"/>
      <c r="B54" s="343" t="s">
        <v>185</v>
      </c>
      <c r="C54" s="295" t="s">
        <v>186</v>
      </c>
      <c r="D54" s="344"/>
      <c r="E54" s="344">
        <v>30500</v>
      </c>
      <c r="F54" s="344">
        <v>28000</v>
      </c>
      <c r="G54" s="344">
        <v>0</v>
      </c>
      <c r="H54" s="334">
        <f>G54+F54</f>
        <v>28000</v>
      </c>
      <c r="I54" s="335">
        <v>0</v>
      </c>
      <c r="J54" s="336">
        <v>20000</v>
      </c>
      <c r="K54" s="338" t="s">
        <v>74</v>
      </c>
      <c r="L54" s="336">
        <v>20000</v>
      </c>
      <c r="M54" s="330"/>
      <c r="N54" s="331"/>
      <c r="O54" s="331"/>
    </row>
    <row r="55" spans="1:15" ht="9.75">
      <c r="A55" s="375"/>
      <c r="B55" s="333" t="s">
        <v>187</v>
      </c>
      <c r="C55" s="288" t="s">
        <v>188</v>
      </c>
      <c r="D55" s="334">
        <v>650000</v>
      </c>
      <c r="E55" s="334">
        <v>955490</v>
      </c>
      <c r="F55" s="334">
        <v>908360</v>
      </c>
      <c r="G55" s="334">
        <v>0</v>
      </c>
      <c r="H55" s="334">
        <f>G55+F55</f>
        <v>908360</v>
      </c>
      <c r="I55" s="335">
        <f>H55/E55</f>
        <v>0.9506745230196025</v>
      </c>
      <c r="J55" s="336">
        <v>76250</v>
      </c>
      <c r="K55" s="338" t="s">
        <v>74</v>
      </c>
      <c r="L55" s="336">
        <v>76250</v>
      </c>
      <c r="M55" s="330"/>
      <c r="N55" s="331"/>
      <c r="O55" s="331"/>
    </row>
    <row r="56" spans="1:15" ht="9.75">
      <c r="A56" s="375"/>
      <c r="B56" s="333" t="s">
        <v>189</v>
      </c>
      <c r="C56" s="288" t="s">
        <v>119</v>
      </c>
      <c r="D56" s="334">
        <v>147000</v>
      </c>
      <c r="E56" s="334">
        <v>291420</v>
      </c>
      <c r="F56" s="334">
        <v>276849</v>
      </c>
      <c r="G56" s="334">
        <v>0</v>
      </c>
      <c r="H56" s="334">
        <f>G56+F56</f>
        <v>276849</v>
      </c>
      <c r="I56" s="335">
        <f>H56/E56</f>
        <v>0.95</v>
      </c>
      <c r="J56" s="336">
        <v>4500</v>
      </c>
      <c r="K56" s="337"/>
      <c r="L56" s="336">
        <v>4500</v>
      </c>
      <c r="M56" s="330"/>
      <c r="N56" s="331"/>
      <c r="O56" s="331"/>
    </row>
    <row r="57" spans="1:15" ht="9.75">
      <c r="A57" s="375"/>
      <c r="B57" s="333" t="s">
        <v>190</v>
      </c>
      <c r="C57" s="288" t="s">
        <v>191</v>
      </c>
      <c r="D57" s="334"/>
      <c r="E57" s="334"/>
      <c r="F57" s="334"/>
      <c r="G57" s="334"/>
      <c r="H57" s="334"/>
      <c r="I57" s="335"/>
      <c r="J57" s="336">
        <v>19750</v>
      </c>
      <c r="K57" s="337"/>
      <c r="L57" s="336">
        <v>19750</v>
      </c>
      <c r="M57" s="330"/>
      <c r="N57" s="331"/>
      <c r="O57" s="331"/>
    </row>
    <row r="58" spans="1:15" ht="23.25" customHeight="1">
      <c r="A58" s="376">
        <v>852</v>
      </c>
      <c r="B58" s="374"/>
      <c r="C58" s="325" t="s">
        <v>192</v>
      </c>
      <c r="D58" s="326">
        <f>SUM(D59:D68)</f>
        <v>4229616</v>
      </c>
      <c r="E58" s="326">
        <f>SUM(E59:E68)</f>
        <v>16337114</v>
      </c>
      <c r="F58" s="326">
        <f>SUM(F59:F68)</f>
        <v>15158881</v>
      </c>
      <c r="G58" s="326">
        <f>SUM(G59:G68)</f>
        <v>0</v>
      </c>
      <c r="H58" s="326">
        <f>SUM(H59:H68)</f>
        <v>15158881</v>
      </c>
      <c r="I58" s="327">
        <f>H58/E58</f>
        <v>0.927879979291324</v>
      </c>
      <c r="J58" s="341">
        <f>SUM(J59:J69)</f>
        <v>2273320</v>
      </c>
      <c r="K58" s="342">
        <f>SUM(K59:K68)</f>
        <v>0</v>
      </c>
      <c r="L58" s="342">
        <f>SUM(L59:L69)</f>
        <v>2273320</v>
      </c>
      <c r="M58" s="330"/>
      <c r="N58" s="331"/>
      <c r="O58" s="331"/>
    </row>
    <row r="59" spans="1:15" ht="29.25">
      <c r="A59" s="375"/>
      <c r="B59" s="333" t="s">
        <v>193</v>
      </c>
      <c r="C59" s="377" t="s">
        <v>194</v>
      </c>
      <c r="D59" s="334">
        <v>251000</v>
      </c>
      <c r="E59" s="334">
        <v>11269672</v>
      </c>
      <c r="F59" s="334">
        <v>10249494</v>
      </c>
      <c r="G59" s="334">
        <v>0</v>
      </c>
      <c r="H59" s="334">
        <f>G59+F59</f>
        <v>10249494</v>
      </c>
      <c r="I59" s="335">
        <v>0</v>
      </c>
      <c r="J59" s="336">
        <v>932700</v>
      </c>
      <c r="K59" s="337"/>
      <c r="L59" s="336">
        <v>932700</v>
      </c>
      <c r="M59" s="330"/>
      <c r="N59" s="331"/>
      <c r="O59" s="331"/>
    </row>
    <row r="60" spans="1:15" ht="9.75">
      <c r="A60" s="375"/>
      <c r="B60" s="333" t="s">
        <v>195</v>
      </c>
      <c r="C60" s="288" t="s">
        <v>196</v>
      </c>
      <c r="D60" s="334"/>
      <c r="E60" s="334">
        <v>49528</v>
      </c>
      <c r="F60" s="334">
        <v>54216</v>
      </c>
      <c r="G60" s="334">
        <v>0</v>
      </c>
      <c r="H60" s="334">
        <f>G60+F60</f>
        <v>54216</v>
      </c>
      <c r="I60" s="335">
        <f>H60/E60</f>
        <v>1.09465352931675</v>
      </c>
      <c r="J60" s="336">
        <v>3600</v>
      </c>
      <c r="K60" s="337"/>
      <c r="L60" s="336">
        <v>3600</v>
      </c>
      <c r="M60" s="330"/>
      <c r="N60" s="331"/>
      <c r="O60" s="331"/>
    </row>
    <row r="61" spans="1:15" ht="9.75">
      <c r="A61" s="375"/>
      <c r="B61" s="333" t="s">
        <v>197</v>
      </c>
      <c r="C61" s="288" t="s">
        <v>198</v>
      </c>
      <c r="D61" s="334"/>
      <c r="E61" s="334"/>
      <c r="F61" s="334"/>
      <c r="G61" s="334"/>
      <c r="H61" s="334"/>
      <c r="I61" s="335"/>
      <c r="J61" s="336"/>
      <c r="K61" s="337"/>
      <c r="L61" s="336"/>
      <c r="M61" s="330"/>
      <c r="N61" s="331"/>
      <c r="O61" s="331"/>
    </row>
    <row r="62" spans="1:15" ht="9.75">
      <c r="A62" s="375"/>
      <c r="B62" s="333"/>
      <c r="C62" s="288" t="s">
        <v>199</v>
      </c>
      <c r="D62" s="334">
        <v>1814960</v>
      </c>
      <c r="E62" s="334">
        <v>1732662</v>
      </c>
      <c r="F62" s="334">
        <v>1333333</v>
      </c>
      <c r="G62" s="334">
        <v>0</v>
      </c>
      <c r="H62" s="334">
        <f aca="true" t="shared" si="2" ref="H62:H68">G62+F62</f>
        <v>1333333</v>
      </c>
      <c r="I62" s="335">
        <f>H62/E62</f>
        <v>0.7695286212775486</v>
      </c>
      <c r="J62" s="336">
        <v>188700</v>
      </c>
      <c r="K62" s="337"/>
      <c r="L62" s="336">
        <v>188700</v>
      </c>
      <c r="M62" s="330"/>
      <c r="N62" s="331"/>
      <c r="O62" s="331"/>
    </row>
    <row r="63" spans="1:15" ht="9.75">
      <c r="A63" s="375"/>
      <c r="B63" s="333" t="s">
        <v>200</v>
      </c>
      <c r="C63" s="288" t="s">
        <v>201</v>
      </c>
      <c r="D63" s="334">
        <v>500000</v>
      </c>
      <c r="E63" s="334">
        <v>455000</v>
      </c>
      <c r="F63" s="334">
        <v>338000</v>
      </c>
      <c r="G63" s="334">
        <v>0</v>
      </c>
      <c r="H63" s="334">
        <f>G63+F63</f>
        <v>338000</v>
      </c>
      <c r="I63" s="335">
        <f>H63/E63</f>
        <v>0.7428571428571429</v>
      </c>
      <c r="J63" s="336">
        <v>10000</v>
      </c>
      <c r="K63" s="337"/>
      <c r="L63" s="336">
        <v>10000</v>
      </c>
      <c r="M63" s="330"/>
      <c r="N63" s="331"/>
      <c r="O63" s="331"/>
    </row>
    <row r="64" spans="1:15" ht="9.75">
      <c r="A64" s="375"/>
      <c r="B64" s="333" t="s">
        <v>202</v>
      </c>
      <c r="C64" s="288" t="s">
        <v>203</v>
      </c>
      <c r="D64" s="334">
        <v>71956</v>
      </c>
      <c r="E64" s="334">
        <v>0</v>
      </c>
      <c r="F64" s="334">
        <v>466560</v>
      </c>
      <c r="G64" s="334">
        <v>0</v>
      </c>
      <c r="H64" s="334">
        <f t="shared" si="2"/>
        <v>466560</v>
      </c>
      <c r="I64" s="335">
        <v>0</v>
      </c>
      <c r="J64" s="336">
        <v>18500</v>
      </c>
      <c r="K64" s="337"/>
      <c r="L64" s="336">
        <v>18500</v>
      </c>
      <c r="M64" s="330"/>
      <c r="N64" s="331"/>
      <c r="O64" s="331"/>
    </row>
    <row r="65" spans="1:15" ht="9.75">
      <c r="A65" s="375"/>
      <c r="B65" s="333" t="s">
        <v>204</v>
      </c>
      <c r="C65" s="288" t="s">
        <v>205</v>
      </c>
      <c r="D65" s="334">
        <v>1580700</v>
      </c>
      <c r="E65" s="334">
        <v>2115514</v>
      </c>
      <c r="F65" s="334">
        <v>2039003</v>
      </c>
      <c r="G65" s="334">
        <v>0</v>
      </c>
      <c r="H65" s="334">
        <f t="shared" si="2"/>
        <v>2039003</v>
      </c>
      <c r="I65" s="335">
        <f aca="true" t="shared" si="3" ref="I65:I73">H65/E65</f>
        <v>0.9638333757186197</v>
      </c>
      <c r="J65" s="336">
        <v>895820</v>
      </c>
      <c r="K65" s="337"/>
      <c r="L65" s="336">
        <v>895820</v>
      </c>
      <c r="M65" s="330"/>
      <c r="N65" s="331"/>
      <c r="O65" s="331"/>
    </row>
    <row r="66" spans="1:15" ht="9.75">
      <c r="A66" s="375"/>
      <c r="B66" s="333" t="s">
        <v>206</v>
      </c>
      <c r="C66" s="288" t="s">
        <v>207</v>
      </c>
      <c r="D66" s="334">
        <v>11000</v>
      </c>
      <c r="E66" s="334">
        <v>33794</v>
      </c>
      <c r="F66" s="334">
        <v>51920</v>
      </c>
      <c r="G66" s="334">
        <v>0</v>
      </c>
      <c r="H66" s="334">
        <f t="shared" si="2"/>
        <v>51920</v>
      </c>
      <c r="I66" s="335">
        <f t="shared" si="3"/>
        <v>1.5363674024974847</v>
      </c>
      <c r="J66" s="336">
        <v>6500</v>
      </c>
      <c r="K66" s="337"/>
      <c r="L66" s="336">
        <v>6500</v>
      </c>
      <c r="M66" s="330"/>
      <c r="N66" s="331"/>
      <c r="O66" s="331"/>
    </row>
    <row r="67" spans="1:15" ht="9.75">
      <c r="A67" s="375"/>
      <c r="B67" s="333" t="s">
        <v>208</v>
      </c>
      <c r="C67" s="288" t="s">
        <v>209</v>
      </c>
      <c r="D67" s="334"/>
      <c r="E67" s="334">
        <v>61205</v>
      </c>
      <c r="F67" s="334">
        <v>58736</v>
      </c>
      <c r="G67" s="334">
        <v>0</v>
      </c>
      <c r="H67" s="334">
        <f t="shared" si="2"/>
        <v>58736</v>
      </c>
      <c r="I67" s="335">
        <f t="shared" si="3"/>
        <v>0.959660158483784</v>
      </c>
      <c r="J67" s="336"/>
      <c r="K67" s="337"/>
      <c r="L67" s="336"/>
      <c r="M67" s="330"/>
      <c r="N67" s="331"/>
      <c r="O67" s="331"/>
    </row>
    <row r="68" spans="1:15" ht="9.75">
      <c r="A68" s="375"/>
      <c r="B68" s="333" t="s">
        <v>210</v>
      </c>
      <c r="C68" s="288" t="s">
        <v>119</v>
      </c>
      <c r="D68" s="334" t="s">
        <v>168</v>
      </c>
      <c r="E68" s="334">
        <v>619739</v>
      </c>
      <c r="F68" s="334">
        <v>567619</v>
      </c>
      <c r="G68" s="334">
        <v>0</v>
      </c>
      <c r="H68" s="334">
        <f t="shared" si="2"/>
        <v>567619</v>
      </c>
      <c r="I68" s="335">
        <f t="shared" si="3"/>
        <v>0.9159000805177664</v>
      </c>
      <c r="J68" s="336">
        <v>141000</v>
      </c>
      <c r="K68" s="337"/>
      <c r="L68" s="336">
        <v>141000</v>
      </c>
      <c r="M68" s="330"/>
      <c r="N68" s="331"/>
      <c r="O68" s="331"/>
    </row>
    <row r="69" spans="1:15" ht="9.75">
      <c r="A69" s="375"/>
      <c r="B69" s="333" t="s">
        <v>211</v>
      </c>
      <c r="C69" s="288" t="s">
        <v>212</v>
      </c>
      <c r="D69" s="334"/>
      <c r="E69" s="334"/>
      <c r="F69" s="334"/>
      <c r="G69" s="334"/>
      <c r="H69" s="334"/>
      <c r="I69" s="335"/>
      <c r="J69" s="336">
        <v>76500</v>
      </c>
      <c r="K69" s="337"/>
      <c r="L69" s="336">
        <v>76500</v>
      </c>
      <c r="M69" s="330"/>
      <c r="N69" s="331"/>
      <c r="O69" s="331"/>
    </row>
    <row r="70" spans="1:15" ht="33.75" customHeight="1">
      <c r="A70" s="376">
        <v>853</v>
      </c>
      <c r="B70" s="374"/>
      <c r="C70" s="378" t="s">
        <v>213</v>
      </c>
      <c r="D70" s="334"/>
      <c r="E70" s="326" t="e">
        <f>E71+#REF!</f>
        <v>#REF!</v>
      </c>
      <c r="F70" s="326" t="e">
        <f>F71+#REF!</f>
        <v>#REF!</v>
      </c>
      <c r="G70" s="326" t="e">
        <f>G71+#REF!</f>
        <v>#REF!</v>
      </c>
      <c r="H70" s="326" t="e">
        <f>H71+#REF!</f>
        <v>#REF!</v>
      </c>
      <c r="I70" s="371" t="e">
        <f t="shared" si="3"/>
        <v>#REF!</v>
      </c>
      <c r="J70" s="341">
        <f>K70+L70</f>
        <v>8000</v>
      </c>
      <c r="K70" s="342">
        <f>SUM(K71:K71)</f>
        <v>0</v>
      </c>
      <c r="L70" s="342">
        <f>SUM(L71:L71)</f>
        <v>8000</v>
      </c>
      <c r="M70" s="330"/>
      <c r="N70" s="331"/>
      <c r="O70" s="331"/>
    </row>
    <row r="71" spans="1:15" ht="9.75">
      <c r="A71" s="375"/>
      <c r="B71" s="333" t="s">
        <v>210</v>
      </c>
      <c r="C71" s="288" t="s">
        <v>119</v>
      </c>
      <c r="D71" s="334"/>
      <c r="E71" s="334">
        <v>575200</v>
      </c>
      <c r="F71" s="334">
        <v>674200</v>
      </c>
      <c r="G71" s="334">
        <v>0</v>
      </c>
      <c r="H71" s="334">
        <f>G71+F71</f>
        <v>674200</v>
      </c>
      <c r="I71" s="335">
        <f t="shared" si="3"/>
        <v>1.1721140472879</v>
      </c>
      <c r="J71" s="336">
        <v>8000</v>
      </c>
      <c r="K71" s="338" t="s">
        <v>74</v>
      </c>
      <c r="L71" s="337">
        <v>8000</v>
      </c>
      <c r="M71" s="330"/>
      <c r="N71" s="331"/>
      <c r="O71" s="331"/>
    </row>
    <row r="72" spans="1:15" ht="27" customHeight="1">
      <c r="A72" s="376">
        <v>854</v>
      </c>
      <c r="B72" s="374"/>
      <c r="C72" s="325" t="s">
        <v>214</v>
      </c>
      <c r="D72" s="326">
        <f>SUM(D73:D73)</f>
        <v>652900</v>
      </c>
      <c r="E72" s="326">
        <f>SUM(E73:E73)</f>
        <v>1328600</v>
      </c>
      <c r="F72" s="326">
        <f>SUM(F73:F73)</f>
        <v>1279642</v>
      </c>
      <c r="G72" s="326">
        <f>SUM(G73:G73)</f>
        <v>0</v>
      </c>
      <c r="H72" s="326">
        <f>SUM(H73:H73)</f>
        <v>1279642</v>
      </c>
      <c r="I72" s="327">
        <f t="shared" si="3"/>
        <v>0.9631506849315068</v>
      </c>
      <c r="J72" s="341">
        <f>K72+L72</f>
        <v>160480</v>
      </c>
      <c r="K72" s="342">
        <f>SUM(K73:K73)</f>
        <v>0</v>
      </c>
      <c r="L72" s="342">
        <f>SUM(L73:L73)</f>
        <v>160480</v>
      </c>
      <c r="M72" s="330"/>
      <c r="N72" s="331"/>
      <c r="O72" s="331"/>
    </row>
    <row r="73" spans="1:15" ht="10.5" thickBot="1">
      <c r="A73" s="379"/>
      <c r="B73" s="380" t="s">
        <v>215</v>
      </c>
      <c r="C73" s="381" t="s">
        <v>216</v>
      </c>
      <c r="D73" s="382">
        <v>652900</v>
      </c>
      <c r="E73" s="382">
        <v>1328600</v>
      </c>
      <c r="F73" s="382">
        <v>1279642</v>
      </c>
      <c r="G73" s="382">
        <v>0</v>
      </c>
      <c r="H73" s="382">
        <f>G73+F73</f>
        <v>1279642</v>
      </c>
      <c r="I73" s="383">
        <f t="shared" si="3"/>
        <v>0.9631506849315068</v>
      </c>
      <c r="J73" s="384">
        <v>160480</v>
      </c>
      <c r="K73" s="385" t="s">
        <v>74</v>
      </c>
      <c r="L73" s="386">
        <v>160480</v>
      </c>
      <c r="M73" s="330"/>
      <c r="N73" s="331"/>
      <c r="O73" s="331"/>
    </row>
    <row r="74" spans="1:15" ht="24" customHeight="1" thickTop="1">
      <c r="A74" s="376">
        <v>900</v>
      </c>
      <c r="B74" s="374"/>
      <c r="C74" s="325" t="s">
        <v>217</v>
      </c>
      <c r="D74" s="326">
        <f>SUM(D75:D78)</f>
        <v>1469900</v>
      </c>
      <c r="E74" s="326">
        <f>SUM(E75:E78)</f>
        <v>5518000</v>
      </c>
      <c r="F74" s="326">
        <f>SUM(F75:F78)</f>
        <v>5585000</v>
      </c>
      <c r="G74" s="326">
        <f>SUM(G75:G78)</f>
        <v>0</v>
      </c>
      <c r="H74" s="326">
        <f>SUM(H75:H78)</f>
        <v>5585000</v>
      </c>
      <c r="I74" s="327">
        <f>H74/E74</f>
        <v>1.0121420804639363</v>
      </c>
      <c r="J74" s="328">
        <f>SUM(J75:J78)</f>
        <v>923500</v>
      </c>
      <c r="K74" s="329">
        <f>SUM(K75:K78)</f>
        <v>308000</v>
      </c>
      <c r="L74" s="329">
        <f>SUM(L75:L78)</f>
        <v>615500</v>
      </c>
      <c r="M74" s="330"/>
      <c r="N74" s="331"/>
      <c r="O74" s="331"/>
    </row>
    <row r="75" spans="1:15" ht="9.75">
      <c r="A75" s="387"/>
      <c r="B75" s="343" t="s">
        <v>218</v>
      </c>
      <c r="C75" s="358" t="s">
        <v>219</v>
      </c>
      <c r="D75" s="344">
        <v>260000</v>
      </c>
      <c r="E75" s="344">
        <v>3590000</v>
      </c>
      <c r="F75" s="344">
        <v>4000000</v>
      </c>
      <c r="G75" s="344">
        <v>0</v>
      </c>
      <c r="H75" s="344">
        <f>G75+F75</f>
        <v>4000000</v>
      </c>
      <c r="I75" s="335">
        <f>H75/E75</f>
        <v>1.1142061281337048</v>
      </c>
      <c r="J75" s="336">
        <v>181500</v>
      </c>
      <c r="K75" s="337">
        <v>20000</v>
      </c>
      <c r="L75" s="337">
        <v>161500</v>
      </c>
      <c r="M75" s="330"/>
      <c r="N75" s="331"/>
      <c r="O75" s="331"/>
    </row>
    <row r="76" spans="1:15" ht="9.75">
      <c r="A76" s="387"/>
      <c r="B76" s="343" t="s">
        <v>220</v>
      </c>
      <c r="C76" s="358" t="s">
        <v>221</v>
      </c>
      <c r="D76" s="344"/>
      <c r="E76" s="344">
        <v>0</v>
      </c>
      <c r="F76" s="344">
        <v>0</v>
      </c>
      <c r="G76" s="344">
        <v>0</v>
      </c>
      <c r="H76" s="344">
        <f>G76+F76</f>
        <v>0</v>
      </c>
      <c r="I76" s="335" t="e">
        <f>H76/E76</f>
        <v>#DIV/0!</v>
      </c>
      <c r="J76" s="336">
        <v>281200</v>
      </c>
      <c r="K76" s="337">
        <v>278000</v>
      </c>
      <c r="L76" s="337">
        <v>3200</v>
      </c>
      <c r="M76" s="330"/>
      <c r="N76" s="331"/>
      <c r="O76" s="331"/>
    </row>
    <row r="77" spans="1:15" ht="9.75">
      <c r="A77" s="375"/>
      <c r="B77" s="333" t="s">
        <v>222</v>
      </c>
      <c r="C77" s="288" t="s">
        <v>223</v>
      </c>
      <c r="D77" s="334">
        <v>1124000</v>
      </c>
      <c r="E77" s="334">
        <v>1810000</v>
      </c>
      <c r="F77" s="334">
        <v>1520000</v>
      </c>
      <c r="G77" s="334">
        <v>0</v>
      </c>
      <c r="H77" s="344">
        <f>G77+F77</f>
        <v>1520000</v>
      </c>
      <c r="I77" s="335">
        <f>H77/E77</f>
        <v>0.8397790055248618</v>
      </c>
      <c r="J77" s="336">
        <v>260000</v>
      </c>
      <c r="K77" s="337" t="s">
        <v>74</v>
      </c>
      <c r="L77" s="337">
        <v>260000</v>
      </c>
      <c r="M77" s="330"/>
      <c r="N77" s="331"/>
      <c r="O77" s="331"/>
    </row>
    <row r="78" spans="1:15" ht="9.75">
      <c r="A78" s="375"/>
      <c r="B78" s="333" t="s">
        <v>224</v>
      </c>
      <c r="C78" s="288" t="s">
        <v>119</v>
      </c>
      <c r="D78" s="334">
        <v>85900</v>
      </c>
      <c r="E78" s="334">
        <v>118000</v>
      </c>
      <c r="F78" s="334">
        <v>65000</v>
      </c>
      <c r="G78" s="334">
        <v>0</v>
      </c>
      <c r="H78" s="344">
        <f>G78+F78</f>
        <v>65000</v>
      </c>
      <c r="I78" s="335">
        <v>0</v>
      </c>
      <c r="J78" s="336">
        <v>200800</v>
      </c>
      <c r="K78" s="337">
        <v>10000</v>
      </c>
      <c r="L78" s="337">
        <v>190800</v>
      </c>
      <c r="M78" s="330"/>
      <c r="N78" s="331"/>
      <c r="O78" s="331"/>
    </row>
    <row r="79" spans="1:15" ht="25.5" customHeight="1">
      <c r="A79" s="376">
        <v>921</v>
      </c>
      <c r="B79" s="374"/>
      <c r="C79" s="325" t="s">
        <v>225</v>
      </c>
      <c r="D79" s="326">
        <f>SUM(D80:D81)</f>
        <v>834700</v>
      </c>
      <c r="E79" s="326">
        <f>SUM(E80:E81)</f>
        <v>3957766</v>
      </c>
      <c r="F79" s="326">
        <f>SUM(F80:F81)</f>
        <v>1135100</v>
      </c>
      <c r="G79" s="326">
        <f>SUM(G80:G81)</f>
        <v>5800000</v>
      </c>
      <c r="H79" s="326">
        <f>SUM(H80:H81)</f>
        <v>6935100</v>
      </c>
      <c r="I79" s="327">
        <f>H79/E79</f>
        <v>1.7522764104800537</v>
      </c>
      <c r="J79" s="341">
        <f>K79+L79</f>
        <v>421600</v>
      </c>
      <c r="K79" s="342"/>
      <c r="L79" s="342">
        <f>SUM(L80:L81)</f>
        <v>421600</v>
      </c>
      <c r="M79" s="330"/>
      <c r="N79" s="331"/>
      <c r="O79" s="331"/>
    </row>
    <row r="80" spans="1:15" ht="9.75">
      <c r="A80" s="375"/>
      <c r="B80" s="333" t="s">
        <v>226</v>
      </c>
      <c r="C80" s="288" t="s">
        <v>227</v>
      </c>
      <c r="D80" s="334">
        <v>725500</v>
      </c>
      <c r="E80" s="334">
        <v>1030150</v>
      </c>
      <c r="F80" s="334">
        <v>1066400</v>
      </c>
      <c r="G80" s="334">
        <v>0</v>
      </c>
      <c r="H80" s="334">
        <f>G80+F80</f>
        <v>1066400</v>
      </c>
      <c r="I80" s="335">
        <f>H80/E80</f>
        <v>1.0351890501383294</v>
      </c>
      <c r="J80" s="336">
        <v>221600</v>
      </c>
      <c r="K80" s="337"/>
      <c r="L80" s="337">
        <v>221600</v>
      </c>
      <c r="M80" s="330"/>
      <c r="N80" s="331"/>
      <c r="O80" s="331"/>
    </row>
    <row r="81" spans="1:15" ht="9.75">
      <c r="A81" s="375"/>
      <c r="B81" s="333" t="s">
        <v>228</v>
      </c>
      <c r="C81" s="288" t="s">
        <v>119</v>
      </c>
      <c r="D81" s="334">
        <v>109200</v>
      </c>
      <c r="E81" s="334">
        <v>2927616</v>
      </c>
      <c r="F81" s="334">
        <v>68700</v>
      </c>
      <c r="G81" s="334">
        <v>5800000</v>
      </c>
      <c r="H81" s="334">
        <f>G81+F81</f>
        <v>5868700</v>
      </c>
      <c r="I81" s="335">
        <f>H81/E81</f>
        <v>2.0046003300979365</v>
      </c>
      <c r="J81" s="336">
        <v>200000</v>
      </c>
      <c r="K81" s="337"/>
      <c r="L81" s="337">
        <v>200000</v>
      </c>
      <c r="M81" s="330"/>
      <c r="N81" s="331"/>
      <c r="O81" s="331"/>
    </row>
    <row r="82" spans="1:15" ht="21" customHeight="1">
      <c r="A82" s="376">
        <v>926</v>
      </c>
      <c r="B82" s="374"/>
      <c r="C82" s="325" t="s">
        <v>229</v>
      </c>
      <c r="D82" s="326" t="e">
        <f>#REF!</f>
        <v>#REF!</v>
      </c>
      <c r="E82" s="326" t="e">
        <f>#REF!+E83</f>
        <v>#REF!</v>
      </c>
      <c r="F82" s="326" t="e">
        <f>#REF!+F83</f>
        <v>#REF!</v>
      </c>
      <c r="G82" s="326" t="e">
        <f>#REF!+G83</f>
        <v>#REF!</v>
      </c>
      <c r="H82" s="326" t="e">
        <f>#REF!+H83</f>
        <v>#REF!</v>
      </c>
      <c r="I82" s="327" t="e">
        <f>H82/E82</f>
        <v>#REF!</v>
      </c>
      <c r="J82" s="341">
        <f>K82+L82</f>
        <v>813400</v>
      </c>
      <c r="K82" s="342">
        <f>SUM(K83:K84)</f>
        <v>600000</v>
      </c>
      <c r="L82" s="342">
        <f>SUM(L83:L84)</f>
        <v>213400</v>
      </c>
      <c r="M82" s="330"/>
      <c r="N82" s="331"/>
      <c r="O82" s="331"/>
    </row>
    <row r="83" spans="1:15" s="355" customFormat="1" ht="9.75">
      <c r="A83" s="388"/>
      <c r="B83" s="389" t="s">
        <v>230</v>
      </c>
      <c r="C83" s="390" t="s">
        <v>231</v>
      </c>
      <c r="D83" s="391"/>
      <c r="E83" s="355">
        <v>110630</v>
      </c>
      <c r="F83" s="391">
        <v>97700</v>
      </c>
      <c r="G83" s="391">
        <v>0</v>
      </c>
      <c r="H83" s="391">
        <f>G83+F83</f>
        <v>97700</v>
      </c>
      <c r="I83" s="352">
        <f>H83/E83</f>
        <v>0.8831239266021875</v>
      </c>
      <c r="J83" s="336">
        <v>813400</v>
      </c>
      <c r="K83" s="337">
        <v>600000</v>
      </c>
      <c r="L83" s="337">
        <v>213400</v>
      </c>
      <c r="M83" s="353"/>
      <c r="N83" s="354"/>
      <c r="O83" s="354"/>
    </row>
    <row r="84" spans="1:15" ht="9.75">
      <c r="A84" s="392"/>
      <c r="B84" s="324"/>
      <c r="C84" s="369"/>
      <c r="D84" s="370"/>
      <c r="E84" s="369"/>
      <c r="F84" s="370"/>
      <c r="G84" s="370"/>
      <c r="H84" s="370"/>
      <c r="I84" s="371"/>
      <c r="J84" s="336"/>
      <c r="K84" s="342"/>
      <c r="L84" s="342"/>
      <c r="M84" s="330"/>
      <c r="N84" s="331"/>
      <c r="O84" s="331"/>
    </row>
    <row r="85" spans="1:15" ht="21" customHeight="1">
      <c r="A85" s="393" t="s">
        <v>232</v>
      </c>
      <c r="B85" s="394"/>
      <c r="C85" s="394"/>
      <c r="D85" s="326" t="e">
        <f>D13+#REF!+D17+D21+D23+D27+D34+D37+D40+D43+D46+D53+D58+D72+D74+D79+D82</f>
        <v>#REF!</v>
      </c>
      <c r="E85" s="326" t="e">
        <f>E13+E17+E21+E23+E27+E34+E37+#REF!+E40+E43+E46+E53+E58+E70+E72+E74+E79+E82</f>
        <v>#REF!</v>
      </c>
      <c r="F85" s="326" t="e">
        <f>F13+F17+F21+F23+F27+F34+F37+#REF!+F40+F43+F46+F53+F58+F70+F72+F74+F79+F82</f>
        <v>#REF!</v>
      </c>
      <c r="G85" s="326" t="e">
        <f>G13+G17+G21+G23+G27+G34+G37+#REF!+G40+G43+G46+G53+G58+G70+G72+G74+G79+G82</f>
        <v>#REF!</v>
      </c>
      <c r="H85" s="326" t="e">
        <f>H13+H17+H21+H23+H27+H34+H37+#REF!+H40+H43+H46+H53+H58+H70+H72+H74+H79+H82</f>
        <v>#REF!</v>
      </c>
      <c r="I85" s="327" t="e">
        <f>H85/E85</f>
        <v>#REF!</v>
      </c>
      <c r="J85" s="384">
        <v>24282241.7</v>
      </c>
      <c r="K85" s="384">
        <v>8038580.7</v>
      </c>
      <c r="L85" s="384">
        <v>16243661</v>
      </c>
      <c r="M85" s="395"/>
      <c r="N85" s="336"/>
      <c r="O85" s="336"/>
    </row>
    <row r="86" spans="1:15" ht="9.75">
      <c r="A86" s="396"/>
      <c r="B86" s="396"/>
      <c r="C86" s="396"/>
      <c r="D86" s="334"/>
      <c r="E86" s="334"/>
      <c r="F86" s="334"/>
      <c r="G86" s="334"/>
      <c r="H86" s="334"/>
      <c r="I86" s="335"/>
      <c r="M86" s="295"/>
      <c r="N86" s="295"/>
      <c r="O86" s="295"/>
    </row>
    <row r="87" spans="1:15" ht="9.75">
      <c r="A87" s="396"/>
      <c r="B87" s="396"/>
      <c r="C87" s="396"/>
      <c r="D87" s="334"/>
      <c r="E87" s="334"/>
      <c r="F87" s="334"/>
      <c r="G87" s="334"/>
      <c r="H87" s="334"/>
      <c r="I87" s="335"/>
      <c r="M87" s="295"/>
      <c r="N87" s="295"/>
      <c r="O87" s="295"/>
    </row>
  </sheetData>
  <mergeCells count="5">
    <mergeCell ref="F9:G9"/>
    <mergeCell ref="J2:L2"/>
    <mergeCell ref="A4:L4"/>
    <mergeCell ref="A5:L5"/>
    <mergeCell ref="H8:I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1">
      <selection activeCell="A1" sqref="A1:IV16384"/>
    </sheetView>
  </sheetViews>
  <sheetFormatPr defaultColWidth="9.00390625" defaultRowHeight="12.75"/>
  <cols>
    <col min="1" max="1" width="5.75390625" style="0" customWidth="1"/>
    <col min="2" max="2" width="6.875" style="0" customWidth="1"/>
    <col min="3" max="3" width="29.375" style="0" customWidth="1"/>
    <col min="4" max="5" width="13.00390625" style="0" customWidth="1"/>
    <col min="6" max="6" width="12.75390625" style="0" customWidth="1"/>
    <col min="7" max="7" width="11.75390625" style="0" customWidth="1"/>
    <col min="8" max="8" width="9.875" style="0" customWidth="1"/>
    <col min="9" max="10" width="11.625" style="0" customWidth="1"/>
    <col min="11" max="11" width="10.00390625" style="0" customWidth="1"/>
    <col min="12" max="12" width="11.125" style="0" customWidth="1"/>
  </cols>
  <sheetData>
    <row r="1" ht="12.75">
      <c r="I1" s="290" t="s">
        <v>233</v>
      </c>
    </row>
    <row r="2" ht="12.75">
      <c r="I2" s="290" t="s">
        <v>87</v>
      </c>
    </row>
    <row r="4" spans="1:12" ht="12.75">
      <c r="A4" s="397" t="s">
        <v>234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</row>
    <row r="5" spans="1:12" ht="12.75">
      <c r="A5" s="399"/>
      <c r="B5" s="399"/>
      <c r="C5" s="399"/>
      <c r="D5" s="400"/>
      <c r="E5" s="401" t="s">
        <v>91</v>
      </c>
      <c r="F5" s="401"/>
      <c r="G5" s="401"/>
      <c r="H5" s="401"/>
      <c r="I5" s="401"/>
      <c r="J5" s="401"/>
      <c r="K5" s="401"/>
      <c r="L5" s="402"/>
    </row>
    <row r="6" spans="1:12" ht="12.75">
      <c r="A6" s="399"/>
      <c r="B6" s="399"/>
      <c r="C6" s="399"/>
      <c r="D6" s="400"/>
      <c r="E6" s="403" t="s">
        <v>235</v>
      </c>
      <c r="F6" t="s">
        <v>236</v>
      </c>
      <c r="H6" s="403" t="s">
        <v>237</v>
      </c>
      <c r="I6" s="404" t="s">
        <v>238</v>
      </c>
      <c r="J6" s="404" t="s">
        <v>239</v>
      </c>
      <c r="K6" s="405" t="s">
        <v>240</v>
      </c>
      <c r="L6" s="404" t="s">
        <v>241</v>
      </c>
    </row>
    <row r="7" spans="1:12" ht="12.75">
      <c r="A7" s="399"/>
      <c r="B7" s="399"/>
      <c r="C7" s="406"/>
      <c r="D7" s="407" t="s">
        <v>101</v>
      </c>
      <c r="E7" s="407" t="s">
        <v>242</v>
      </c>
      <c r="F7" s="408"/>
      <c r="G7" s="398"/>
      <c r="H7" s="407" t="s">
        <v>243</v>
      </c>
      <c r="I7" s="409" t="s">
        <v>244</v>
      </c>
      <c r="J7" s="409" t="s">
        <v>245</v>
      </c>
      <c r="K7" s="410" t="s">
        <v>246</v>
      </c>
      <c r="L7" s="409" t="s">
        <v>247</v>
      </c>
    </row>
    <row r="8" spans="1:12" ht="12.75">
      <c r="A8" s="399" t="s">
        <v>92</v>
      </c>
      <c r="B8" s="399" t="s">
        <v>93</v>
      </c>
      <c r="C8" s="283" t="s">
        <v>94</v>
      </c>
      <c r="D8" s="407" t="s">
        <v>3</v>
      </c>
      <c r="E8" s="409" t="s">
        <v>248</v>
      </c>
      <c r="F8" s="411" t="s">
        <v>249</v>
      </c>
      <c r="G8" s="404" t="s">
        <v>98</v>
      </c>
      <c r="H8" s="409" t="s">
        <v>3</v>
      </c>
      <c r="I8" s="409" t="s">
        <v>250</v>
      </c>
      <c r="J8" s="409" t="s">
        <v>251</v>
      </c>
      <c r="K8" s="410" t="s">
        <v>252</v>
      </c>
      <c r="L8" s="399"/>
    </row>
    <row r="9" spans="1:12" ht="12.75">
      <c r="A9" s="399"/>
      <c r="B9" s="399"/>
      <c r="C9" s="406"/>
      <c r="D9" s="400"/>
      <c r="E9" s="399"/>
      <c r="F9" s="406"/>
      <c r="G9" s="407" t="s">
        <v>253</v>
      </c>
      <c r="H9" s="399"/>
      <c r="I9" s="409" t="s">
        <v>254</v>
      </c>
      <c r="J9" s="409" t="s">
        <v>255</v>
      </c>
      <c r="K9" s="410" t="s">
        <v>256</v>
      </c>
      <c r="L9" s="399"/>
    </row>
    <row r="10" spans="1:12" ht="12.75">
      <c r="A10" s="399"/>
      <c r="B10" s="399"/>
      <c r="C10" s="406"/>
      <c r="D10" s="400"/>
      <c r="E10" s="399"/>
      <c r="F10" s="406"/>
      <c r="G10" s="407" t="s">
        <v>257</v>
      </c>
      <c r="H10" s="399"/>
      <c r="I10" s="407"/>
      <c r="J10" s="409" t="s">
        <v>258</v>
      </c>
      <c r="K10" s="412"/>
      <c r="L10" s="399"/>
    </row>
    <row r="11" spans="1:12" ht="12.75">
      <c r="A11" s="399"/>
      <c r="B11" s="399"/>
      <c r="C11" s="406"/>
      <c r="D11" s="407"/>
      <c r="E11" s="399"/>
      <c r="F11" s="406"/>
      <c r="G11" s="407" t="s">
        <v>259</v>
      </c>
      <c r="H11" s="399"/>
      <c r="I11" s="407"/>
      <c r="J11" s="409" t="s">
        <v>260</v>
      </c>
      <c r="K11" s="412"/>
      <c r="L11" s="399"/>
    </row>
    <row r="12" spans="1:12" ht="13.5" thickBot="1">
      <c r="A12" s="413"/>
      <c r="B12" s="413"/>
      <c r="C12" s="414"/>
      <c r="D12" s="413"/>
      <c r="E12" s="413"/>
      <c r="F12" s="413"/>
      <c r="G12" s="415" t="s">
        <v>261</v>
      </c>
      <c r="H12" s="413"/>
      <c r="I12" s="413"/>
      <c r="J12" s="415" t="s">
        <v>262</v>
      </c>
      <c r="K12" s="413"/>
      <c r="L12" s="413"/>
    </row>
    <row r="13" spans="1:12" ht="13.5" thickTop="1">
      <c r="A13" s="416">
        <v>1</v>
      </c>
      <c r="B13" s="416">
        <v>2</v>
      </c>
      <c r="C13" s="416">
        <v>3</v>
      </c>
      <c r="D13" s="416">
        <v>4</v>
      </c>
      <c r="E13" s="416">
        <v>5</v>
      </c>
      <c r="F13" s="416">
        <v>6</v>
      </c>
      <c r="G13" s="416">
        <v>7</v>
      </c>
      <c r="H13" s="416">
        <v>8</v>
      </c>
      <c r="I13" s="416">
        <v>9</v>
      </c>
      <c r="J13" s="416">
        <v>10</v>
      </c>
      <c r="K13" s="417">
        <v>11</v>
      </c>
      <c r="L13" s="416">
        <v>12</v>
      </c>
    </row>
    <row r="14" spans="1:12" ht="12.75">
      <c r="A14" s="418" t="s">
        <v>81</v>
      </c>
      <c r="B14" s="419"/>
      <c r="C14" s="420" t="s">
        <v>113</v>
      </c>
      <c r="D14" s="421">
        <v>8000</v>
      </c>
      <c r="E14" s="421">
        <v>8000</v>
      </c>
      <c r="F14" s="421"/>
      <c r="G14" s="421">
        <v>8000</v>
      </c>
      <c r="H14" s="422">
        <v>0</v>
      </c>
      <c r="I14" s="422">
        <v>0</v>
      </c>
      <c r="J14" s="422">
        <v>0</v>
      </c>
      <c r="K14" s="423">
        <v>0</v>
      </c>
      <c r="L14" s="421">
        <v>0</v>
      </c>
    </row>
    <row r="15" spans="1:12" ht="12.75">
      <c r="A15" s="424"/>
      <c r="B15" s="425" t="s">
        <v>116</v>
      </c>
      <c r="C15" s="406" t="s">
        <v>117</v>
      </c>
      <c r="D15" s="426">
        <v>3000</v>
      </c>
      <c r="E15" s="426">
        <v>3000</v>
      </c>
      <c r="F15" s="426"/>
      <c r="G15" s="426">
        <v>3000</v>
      </c>
      <c r="H15" s="399"/>
      <c r="I15" s="399"/>
      <c r="J15" s="399"/>
      <c r="K15" s="412"/>
      <c r="L15" s="426"/>
    </row>
    <row r="16" spans="1:12" ht="12.75">
      <c r="A16" s="424"/>
      <c r="B16" s="425" t="s">
        <v>118</v>
      </c>
      <c r="C16" s="406" t="s">
        <v>119</v>
      </c>
      <c r="D16" s="426">
        <v>5000</v>
      </c>
      <c r="E16" s="426">
        <v>5000</v>
      </c>
      <c r="F16" s="426"/>
      <c r="G16" s="426">
        <v>5000</v>
      </c>
      <c r="H16" s="399"/>
      <c r="I16" s="399"/>
      <c r="J16" s="399"/>
      <c r="K16" s="412"/>
      <c r="L16" s="426"/>
    </row>
    <row r="17" spans="1:12" ht="12.75">
      <c r="A17" s="424"/>
      <c r="B17" s="407"/>
      <c r="C17" s="406"/>
      <c r="D17" s="399"/>
      <c r="E17" s="399"/>
      <c r="F17" s="399"/>
      <c r="G17" s="399"/>
      <c r="H17" s="399"/>
      <c r="I17" s="399"/>
      <c r="J17" s="399"/>
      <c r="K17" s="412"/>
      <c r="L17" s="399"/>
    </row>
    <row r="18" spans="1:12" ht="12.75">
      <c r="A18" s="419">
        <v>600</v>
      </c>
      <c r="B18" s="419"/>
      <c r="C18" s="420" t="s">
        <v>120</v>
      </c>
      <c r="D18" s="421">
        <v>1460000</v>
      </c>
      <c r="E18" s="421">
        <v>1460000</v>
      </c>
      <c r="F18" s="421"/>
      <c r="G18" s="421">
        <v>1460000</v>
      </c>
      <c r="H18" s="422">
        <v>0</v>
      </c>
      <c r="I18" s="422">
        <v>0</v>
      </c>
      <c r="J18" s="422">
        <v>0</v>
      </c>
      <c r="K18" s="423">
        <v>0</v>
      </c>
      <c r="L18" s="421">
        <v>0</v>
      </c>
    </row>
    <row r="19" spans="1:12" ht="12.75">
      <c r="A19" s="424"/>
      <c r="B19" s="407">
        <v>60004</v>
      </c>
      <c r="C19" s="406" t="s">
        <v>124</v>
      </c>
      <c r="D19" s="426">
        <v>910000</v>
      </c>
      <c r="E19" s="426">
        <v>910000</v>
      </c>
      <c r="F19" s="426"/>
      <c r="G19" s="426">
        <v>910000</v>
      </c>
      <c r="H19" s="399"/>
      <c r="I19" s="399"/>
      <c r="J19" s="399"/>
      <c r="K19" s="412"/>
      <c r="L19" s="426"/>
    </row>
    <row r="20" spans="1:12" ht="12.75">
      <c r="A20" s="424"/>
      <c r="B20" s="407">
        <v>60014</v>
      </c>
      <c r="C20" s="406" t="s">
        <v>126</v>
      </c>
      <c r="D20" s="426">
        <v>75000</v>
      </c>
      <c r="E20" s="426">
        <v>75000</v>
      </c>
      <c r="F20" s="426"/>
      <c r="G20" s="426">
        <v>75000</v>
      </c>
      <c r="H20" s="399"/>
      <c r="I20" s="399"/>
      <c r="J20" s="399"/>
      <c r="K20" s="412"/>
      <c r="L20" s="426"/>
    </row>
    <row r="21" spans="1:12" ht="12.75">
      <c r="A21" s="424"/>
      <c r="B21" s="407">
        <v>60016</v>
      </c>
      <c r="C21" s="406" t="s">
        <v>263</v>
      </c>
      <c r="D21" s="426">
        <v>475000</v>
      </c>
      <c r="E21" s="426">
        <v>475000</v>
      </c>
      <c r="F21" s="426"/>
      <c r="G21" s="426">
        <v>475000</v>
      </c>
      <c r="H21" s="399"/>
      <c r="I21" s="399"/>
      <c r="J21" s="399"/>
      <c r="K21" s="412"/>
      <c r="L21" s="426"/>
    </row>
    <row r="22" spans="1:12" ht="12.75">
      <c r="A22" s="424"/>
      <c r="B22" s="407"/>
      <c r="C22" s="406"/>
      <c r="D22" s="399"/>
      <c r="E22" s="399"/>
      <c r="F22" s="399"/>
      <c r="G22" s="399"/>
      <c r="H22" s="399"/>
      <c r="I22" s="399"/>
      <c r="J22" s="399"/>
      <c r="K22" s="412"/>
      <c r="L22" s="399"/>
    </row>
    <row r="23" spans="1:12" ht="12.75">
      <c r="A23" s="419">
        <v>700</v>
      </c>
      <c r="B23" s="419"/>
      <c r="C23" s="420" t="s">
        <v>128</v>
      </c>
      <c r="D23" s="421">
        <v>334500</v>
      </c>
      <c r="E23" s="421">
        <v>334500</v>
      </c>
      <c r="F23" s="421"/>
      <c r="G23" s="421">
        <v>334500</v>
      </c>
      <c r="H23" s="422">
        <v>0</v>
      </c>
      <c r="I23" s="422">
        <v>0</v>
      </c>
      <c r="J23" s="422">
        <v>0</v>
      </c>
      <c r="K23" s="423">
        <v>0</v>
      </c>
      <c r="L23" s="421">
        <v>0</v>
      </c>
    </row>
    <row r="24" spans="1:12" ht="25.5">
      <c r="A24" s="424"/>
      <c r="B24" s="427">
        <v>70005</v>
      </c>
      <c r="C24" s="284" t="s">
        <v>130</v>
      </c>
      <c r="D24" s="428">
        <v>334500</v>
      </c>
      <c r="E24" s="428">
        <v>334500</v>
      </c>
      <c r="F24" s="426"/>
      <c r="G24" s="428">
        <v>334500</v>
      </c>
      <c r="H24" s="399"/>
      <c r="I24" s="399"/>
      <c r="J24" s="399"/>
      <c r="K24" s="412"/>
      <c r="L24" s="426"/>
    </row>
    <row r="25" spans="1:12" ht="12.75">
      <c r="A25" s="424"/>
      <c r="B25" s="407"/>
      <c r="C25" s="406"/>
      <c r="D25" s="399"/>
      <c r="E25" s="399"/>
      <c r="F25" s="399"/>
      <c r="G25" s="399"/>
      <c r="H25" s="399"/>
      <c r="I25" s="399"/>
      <c r="J25" s="399"/>
      <c r="K25" s="412"/>
      <c r="L25" s="399"/>
    </row>
    <row r="26" spans="1:12" ht="12.75">
      <c r="A26" s="419">
        <v>710</v>
      </c>
      <c r="B26" s="419"/>
      <c r="C26" s="420" t="s">
        <v>132</v>
      </c>
      <c r="D26" s="421">
        <v>102200</v>
      </c>
      <c r="E26" s="421">
        <v>102200</v>
      </c>
      <c r="F26" s="402"/>
      <c r="G26" s="421">
        <v>102200</v>
      </c>
      <c r="H26" s="422">
        <v>0</v>
      </c>
      <c r="I26" s="422">
        <v>0</v>
      </c>
      <c r="J26" s="422">
        <v>0</v>
      </c>
      <c r="K26" s="423">
        <v>0</v>
      </c>
      <c r="L26" s="422">
        <v>0</v>
      </c>
    </row>
    <row r="27" spans="1:12" ht="12.75">
      <c r="A27" s="424"/>
      <c r="B27" s="407">
        <v>71003</v>
      </c>
      <c r="C27" s="406" t="s">
        <v>134</v>
      </c>
      <c r="D27" s="426">
        <v>40000</v>
      </c>
      <c r="E27" s="426">
        <v>40000</v>
      </c>
      <c r="F27" s="399"/>
      <c r="G27" s="426">
        <v>40000</v>
      </c>
      <c r="H27" s="399">
        <v>0</v>
      </c>
      <c r="I27" s="399">
        <v>0</v>
      </c>
      <c r="J27" s="399">
        <v>0</v>
      </c>
      <c r="K27" s="412">
        <v>0</v>
      </c>
      <c r="L27" s="399"/>
    </row>
    <row r="28" spans="1:12" ht="12.75">
      <c r="A28" s="424"/>
      <c r="B28" s="407">
        <v>71035</v>
      </c>
      <c r="C28" s="406" t="s">
        <v>136</v>
      </c>
      <c r="D28" s="399">
        <v>700</v>
      </c>
      <c r="E28" s="399">
        <v>700</v>
      </c>
      <c r="F28" s="399"/>
      <c r="G28" s="399">
        <v>700</v>
      </c>
      <c r="H28" s="399">
        <v>0</v>
      </c>
      <c r="I28" s="399">
        <v>0</v>
      </c>
      <c r="J28" s="399">
        <v>0</v>
      </c>
      <c r="K28" s="412">
        <v>0</v>
      </c>
      <c r="L28" s="399"/>
    </row>
    <row r="29" spans="1:12" ht="25.5">
      <c r="A29" s="424"/>
      <c r="B29" s="427">
        <v>71014</v>
      </c>
      <c r="C29" s="284" t="s">
        <v>138</v>
      </c>
      <c r="D29" s="426">
        <v>61500</v>
      </c>
      <c r="E29" s="426">
        <v>61500</v>
      </c>
      <c r="F29" s="399"/>
      <c r="G29" s="426">
        <v>61500</v>
      </c>
      <c r="H29" s="399">
        <v>0</v>
      </c>
      <c r="I29" s="399">
        <v>0</v>
      </c>
      <c r="J29" s="399">
        <v>0</v>
      </c>
      <c r="K29" s="412">
        <v>0</v>
      </c>
      <c r="L29" s="399"/>
    </row>
    <row r="30" spans="1:12" ht="12.75">
      <c r="A30" s="424"/>
      <c r="B30" s="407"/>
      <c r="C30" s="406"/>
      <c r="D30" s="399"/>
      <c r="E30" s="399"/>
      <c r="F30" s="399"/>
      <c r="G30" s="399"/>
      <c r="H30" s="399"/>
      <c r="I30" s="399"/>
      <c r="J30" s="399"/>
      <c r="K30" s="412"/>
      <c r="L30" s="399"/>
    </row>
    <row r="31" spans="1:12" ht="12.75">
      <c r="A31" s="419">
        <v>750</v>
      </c>
      <c r="B31" s="419"/>
      <c r="C31" s="420" t="s">
        <v>140</v>
      </c>
      <c r="D31" s="421">
        <f>SUM(D32:D36)</f>
        <v>3265954</v>
      </c>
      <c r="E31" s="421">
        <f>SUM(E32:E36)</f>
        <v>3138954</v>
      </c>
      <c r="F31" s="421">
        <f>SUM(F32:F34)</f>
        <v>2416897</v>
      </c>
      <c r="G31" s="421">
        <f>SUM(G33:G36)</f>
        <v>722057</v>
      </c>
      <c r="H31" s="422">
        <v>0</v>
      </c>
      <c r="I31" s="421">
        <v>127000</v>
      </c>
      <c r="J31" s="422">
        <v>0</v>
      </c>
      <c r="K31" s="423">
        <v>0</v>
      </c>
      <c r="L31" s="421">
        <v>0</v>
      </c>
    </row>
    <row r="32" spans="1:12" ht="12.75">
      <c r="A32" s="424"/>
      <c r="B32" s="407">
        <v>75011</v>
      </c>
      <c r="C32" s="406" t="s">
        <v>142</v>
      </c>
      <c r="D32" s="426">
        <v>44884</v>
      </c>
      <c r="E32" s="426">
        <v>44884</v>
      </c>
      <c r="F32" s="426">
        <v>44884</v>
      </c>
      <c r="G32" s="407" t="s">
        <v>74</v>
      </c>
      <c r="H32" s="399"/>
      <c r="I32" s="407"/>
      <c r="J32" s="399"/>
      <c r="K32" s="412"/>
      <c r="L32" s="399"/>
    </row>
    <row r="33" spans="1:12" ht="12.75">
      <c r="A33" s="424"/>
      <c r="B33" s="407">
        <v>75022</v>
      </c>
      <c r="C33" s="406" t="s">
        <v>144</v>
      </c>
      <c r="D33" s="426">
        <v>172250</v>
      </c>
      <c r="E33" s="426">
        <v>47250</v>
      </c>
      <c r="F33" s="426">
        <v>25750</v>
      </c>
      <c r="G33" s="426">
        <v>21500</v>
      </c>
      <c r="H33" s="399"/>
      <c r="I33" s="426">
        <v>125000</v>
      </c>
      <c r="J33" s="399"/>
      <c r="K33" s="412"/>
      <c r="L33" s="426"/>
    </row>
    <row r="34" spans="1:12" ht="12.75">
      <c r="A34" s="424"/>
      <c r="B34" s="407">
        <v>75023</v>
      </c>
      <c r="C34" s="406" t="s">
        <v>146</v>
      </c>
      <c r="D34" s="426">
        <v>3020520</v>
      </c>
      <c r="E34" s="426">
        <v>3018520</v>
      </c>
      <c r="F34" s="426">
        <v>2346263</v>
      </c>
      <c r="G34" s="426">
        <v>672257</v>
      </c>
      <c r="H34" s="399"/>
      <c r="I34" s="426">
        <v>2000</v>
      </c>
      <c r="J34" s="399"/>
      <c r="K34" s="412"/>
      <c r="L34" s="426"/>
    </row>
    <row r="35" spans="1:12" ht="12.75">
      <c r="A35" s="424"/>
      <c r="B35" s="407">
        <v>75095</v>
      </c>
      <c r="C35" s="406" t="s">
        <v>119</v>
      </c>
      <c r="D35" s="426">
        <v>10000</v>
      </c>
      <c r="E35" s="426">
        <v>10000</v>
      </c>
      <c r="F35" s="429" t="s">
        <v>74</v>
      </c>
      <c r="G35" s="426">
        <v>10000</v>
      </c>
      <c r="H35" s="399"/>
      <c r="I35" s="399"/>
      <c r="J35" s="399"/>
      <c r="K35" s="412"/>
      <c r="L35" s="426"/>
    </row>
    <row r="36" spans="1:12" ht="25.5">
      <c r="A36" s="416"/>
      <c r="B36" s="430">
        <v>75075</v>
      </c>
      <c r="C36" s="431" t="s">
        <v>264</v>
      </c>
      <c r="D36" s="432">
        <v>18300</v>
      </c>
      <c r="E36" s="432">
        <v>18300</v>
      </c>
      <c r="F36" s="433" t="s">
        <v>74</v>
      </c>
      <c r="G36" s="432">
        <v>18300</v>
      </c>
      <c r="H36" s="434"/>
      <c r="I36" s="434"/>
      <c r="J36" s="434"/>
      <c r="K36" s="408"/>
      <c r="L36" s="432"/>
    </row>
    <row r="39" spans="1:12" ht="12.75">
      <c r="A39" s="419">
        <v>1</v>
      </c>
      <c r="B39" s="419">
        <v>2</v>
      </c>
      <c r="C39" s="419">
        <v>3</v>
      </c>
      <c r="D39" s="419">
        <v>4</v>
      </c>
      <c r="E39" s="419">
        <v>5</v>
      </c>
      <c r="F39" s="419">
        <v>6</v>
      </c>
      <c r="G39" s="419">
        <v>7</v>
      </c>
      <c r="H39" s="419">
        <v>8</v>
      </c>
      <c r="I39" s="419">
        <v>9</v>
      </c>
      <c r="J39" s="419">
        <v>10</v>
      </c>
      <c r="K39" s="419">
        <v>11</v>
      </c>
      <c r="L39" s="419">
        <v>12</v>
      </c>
    </row>
    <row r="40" spans="1:12" ht="63.75">
      <c r="A40" s="419">
        <v>751</v>
      </c>
      <c r="B40" s="422"/>
      <c r="C40" s="435" t="s">
        <v>265</v>
      </c>
      <c r="D40" s="421">
        <v>3000</v>
      </c>
      <c r="E40" s="421">
        <v>3000</v>
      </c>
      <c r="F40" s="421">
        <v>2400</v>
      </c>
      <c r="G40" s="436">
        <v>600</v>
      </c>
      <c r="H40" s="422">
        <v>0</v>
      </c>
      <c r="I40" s="422">
        <v>0</v>
      </c>
      <c r="J40" s="422">
        <v>0</v>
      </c>
      <c r="K40" s="422">
        <v>0</v>
      </c>
      <c r="L40" s="422">
        <v>0</v>
      </c>
    </row>
    <row r="41" spans="1:12" ht="38.25">
      <c r="A41" s="407"/>
      <c r="B41" s="427">
        <v>75101</v>
      </c>
      <c r="C41" s="437" t="s">
        <v>266</v>
      </c>
      <c r="D41" s="426">
        <v>3000</v>
      </c>
      <c r="E41" s="426">
        <v>3000</v>
      </c>
      <c r="F41" s="426">
        <v>2400</v>
      </c>
      <c r="G41" s="438">
        <v>600</v>
      </c>
      <c r="H41" s="407"/>
      <c r="I41" s="407"/>
      <c r="J41" s="407"/>
      <c r="K41" s="407"/>
      <c r="L41" s="399"/>
    </row>
    <row r="42" spans="1:12" ht="12.75">
      <c r="A42" s="407"/>
      <c r="B42" s="407"/>
      <c r="C42" s="399"/>
      <c r="D42" s="399"/>
      <c r="E42" s="399"/>
      <c r="F42" s="399"/>
      <c r="G42" s="399"/>
      <c r="H42" s="399"/>
      <c r="I42" s="399"/>
      <c r="J42" s="399"/>
      <c r="K42" s="399"/>
      <c r="L42" s="399"/>
    </row>
    <row r="43" spans="1:12" ht="38.25">
      <c r="A43" s="419">
        <v>754</v>
      </c>
      <c r="B43" s="419"/>
      <c r="C43" s="435" t="s">
        <v>267</v>
      </c>
      <c r="D43" s="421">
        <v>180000</v>
      </c>
      <c r="E43" s="421">
        <f>SUM(E44:E45)</f>
        <v>165000</v>
      </c>
      <c r="F43" s="421">
        <f>SUM(F44:F45)</f>
        <v>36000</v>
      </c>
      <c r="G43" s="421">
        <f>SUM(G44:G45)</f>
        <v>129000</v>
      </c>
      <c r="H43" s="421">
        <v>0</v>
      </c>
      <c r="I43" s="421">
        <v>15000</v>
      </c>
      <c r="J43" s="422">
        <v>0</v>
      </c>
      <c r="K43" s="422">
        <v>0</v>
      </c>
      <c r="L43" s="421">
        <v>0</v>
      </c>
    </row>
    <row r="44" spans="1:12" ht="12.75">
      <c r="A44" s="407"/>
      <c r="B44" s="407">
        <v>75405</v>
      </c>
      <c r="C44" s="399" t="s">
        <v>160</v>
      </c>
      <c r="D44" s="426">
        <v>5000</v>
      </c>
      <c r="E44" s="426">
        <v>5000</v>
      </c>
      <c r="F44" s="429" t="s">
        <v>74</v>
      </c>
      <c r="G44" s="426">
        <v>5000</v>
      </c>
      <c r="H44" s="399"/>
      <c r="I44" s="399"/>
      <c r="J44" s="407"/>
      <c r="K44" s="407"/>
      <c r="L44" s="426"/>
    </row>
    <row r="45" spans="1:12" ht="12.75">
      <c r="A45" s="407"/>
      <c r="B45" s="407">
        <v>75412</v>
      </c>
      <c r="C45" s="399" t="s">
        <v>159</v>
      </c>
      <c r="D45" s="426">
        <v>175000</v>
      </c>
      <c r="E45" s="426">
        <v>160000</v>
      </c>
      <c r="F45" s="426">
        <v>36000</v>
      </c>
      <c r="G45" s="426">
        <v>124000</v>
      </c>
      <c r="H45" s="426"/>
      <c r="I45" s="426">
        <v>15000</v>
      </c>
      <c r="J45" s="407"/>
      <c r="K45" s="407"/>
      <c r="L45" s="426"/>
    </row>
    <row r="46" spans="1:12" ht="12.75">
      <c r="A46" s="407"/>
      <c r="B46" s="407"/>
      <c r="C46" s="399"/>
      <c r="D46" s="399"/>
      <c r="E46" s="399"/>
      <c r="F46" s="399"/>
      <c r="G46" s="399"/>
      <c r="H46" s="399"/>
      <c r="I46" s="399"/>
      <c r="J46" s="399"/>
      <c r="K46" s="399"/>
      <c r="L46" s="399"/>
    </row>
    <row r="47" spans="1:12" ht="25.5">
      <c r="A47" s="419">
        <v>757</v>
      </c>
      <c r="B47" s="419"/>
      <c r="C47" s="435" t="s">
        <v>162</v>
      </c>
      <c r="D47" s="421">
        <v>270000</v>
      </c>
      <c r="E47" s="422">
        <v>0</v>
      </c>
      <c r="F47" s="421">
        <v>0</v>
      </c>
      <c r="G47" s="422">
        <v>0</v>
      </c>
      <c r="H47" s="422">
        <v>0</v>
      </c>
      <c r="I47" s="422">
        <v>0</v>
      </c>
      <c r="J47" s="422">
        <v>0</v>
      </c>
      <c r="K47" s="422">
        <v>0</v>
      </c>
      <c r="L47" s="421">
        <v>270000</v>
      </c>
    </row>
    <row r="48" spans="1:12" ht="28.5" customHeight="1">
      <c r="A48" s="407"/>
      <c r="B48" s="427">
        <v>75702</v>
      </c>
      <c r="C48" s="437" t="s">
        <v>268</v>
      </c>
      <c r="D48" s="426">
        <v>270000</v>
      </c>
      <c r="E48" s="399"/>
      <c r="F48" s="426"/>
      <c r="G48" s="399"/>
      <c r="H48" s="399"/>
      <c r="I48" s="399"/>
      <c r="J48" s="399"/>
      <c r="K48" s="399"/>
      <c r="L48" s="426">
        <v>270000</v>
      </c>
    </row>
    <row r="49" spans="1:12" ht="12.75">
      <c r="A49" s="407"/>
      <c r="B49" s="407"/>
      <c r="C49" s="399"/>
      <c r="D49" s="399"/>
      <c r="E49" s="399"/>
      <c r="F49" s="399"/>
      <c r="G49" s="399"/>
      <c r="H49" s="399"/>
      <c r="I49" s="399"/>
      <c r="J49" s="399"/>
      <c r="K49" s="399"/>
      <c r="L49" s="399"/>
    </row>
    <row r="50" spans="1:12" ht="12.75">
      <c r="A50" s="419">
        <v>758</v>
      </c>
      <c r="B50" s="419"/>
      <c r="C50" s="422" t="s">
        <v>167</v>
      </c>
      <c r="D50" s="421">
        <f>SUM(D51:D52)</f>
        <v>55000</v>
      </c>
      <c r="E50" s="421">
        <f>SUM(E51:E52)</f>
        <v>55000</v>
      </c>
      <c r="F50" s="421">
        <f>SUM(F51:F52)</f>
        <v>0</v>
      </c>
      <c r="G50" s="421">
        <f>SUM(G51:G52)</f>
        <v>55000</v>
      </c>
      <c r="H50" s="422">
        <v>0</v>
      </c>
      <c r="I50" s="422">
        <v>0</v>
      </c>
      <c r="J50" s="422">
        <v>0</v>
      </c>
      <c r="K50" s="422">
        <v>0</v>
      </c>
      <c r="L50" s="421">
        <v>0</v>
      </c>
    </row>
    <row r="51" spans="1:12" ht="12.75">
      <c r="A51" s="407"/>
      <c r="B51" s="407">
        <v>75818</v>
      </c>
      <c r="C51" s="399" t="s">
        <v>170</v>
      </c>
      <c r="D51" s="426">
        <v>45000</v>
      </c>
      <c r="E51" s="426">
        <v>45000</v>
      </c>
      <c r="F51" s="426"/>
      <c r="G51" s="426">
        <v>45000</v>
      </c>
      <c r="H51" s="399"/>
      <c r="I51" s="399"/>
      <c r="J51" s="399"/>
      <c r="K51" s="399"/>
      <c r="L51" s="426"/>
    </row>
    <row r="52" spans="1:12" ht="12.75">
      <c r="A52" s="407"/>
      <c r="B52" s="407">
        <v>75814</v>
      </c>
      <c r="C52" s="399" t="s">
        <v>171</v>
      </c>
      <c r="D52" s="426">
        <v>10000</v>
      </c>
      <c r="E52" s="426">
        <v>10000</v>
      </c>
      <c r="F52" s="426"/>
      <c r="G52" s="426">
        <v>10000</v>
      </c>
      <c r="H52" s="399"/>
      <c r="I52" s="399"/>
      <c r="J52" s="399"/>
      <c r="K52" s="399"/>
      <c r="L52" s="426"/>
    </row>
    <row r="53" spans="1:12" ht="12.75">
      <c r="A53" s="407"/>
      <c r="B53" s="407"/>
      <c r="C53" s="399"/>
      <c r="D53" s="426"/>
      <c r="E53" s="399"/>
      <c r="F53" s="426"/>
      <c r="G53" s="399"/>
      <c r="H53" s="399"/>
      <c r="I53" s="399"/>
      <c r="J53" s="399"/>
      <c r="K53" s="399"/>
      <c r="L53" s="426"/>
    </row>
    <row r="54" spans="1:12" ht="12.75">
      <c r="A54" s="419">
        <v>801</v>
      </c>
      <c r="B54" s="419"/>
      <c r="C54" s="422" t="s">
        <v>173</v>
      </c>
      <c r="D54" s="421">
        <v>6752207</v>
      </c>
      <c r="E54" s="421">
        <f>SUM(E55:E60)</f>
        <v>6453352</v>
      </c>
      <c r="F54" s="421">
        <f>SUM(F55:F57)</f>
        <v>4572434</v>
      </c>
      <c r="G54" s="421">
        <f>SUM(G55:G60)</f>
        <v>1880918</v>
      </c>
      <c r="H54" s="421">
        <f>SUM(H55:H57)</f>
        <v>16400</v>
      </c>
      <c r="I54" s="421">
        <f>SUM(I55:I60)</f>
        <v>282455</v>
      </c>
      <c r="J54" s="422">
        <v>0</v>
      </c>
      <c r="K54" s="422">
        <v>0</v>
      </c>
      <c r="L54" s="422">
        <v>0</v>
      </c>
    </row>
    <row r="55" spans="1:12" ht="12.75">
      <c r="A55" s="407"/>
      <c r="B55" s="407">
        <v>80101</v>
      </c>
      <c r="C55" s="399" t="s">
        <v>175</v>
      </c>
      <c r="D55" s="426">
        <v>3647000</v>
      </c>
      <c r="E55" s="426">
        <v>3503915</v>
      </c>
      <c r="F55" s="426">
        <v>2401924</v>
      </c>
      <c r="G55" s="426">
        <v>1101991</v>
      </c>
      <c r="H55" s="426">
        <v>600</v>
      </c>
      <c r="I55" s="426">
        <v>142485</v>
      </c>
      <c r="J55" s="399"/>
      <c r="K55" s="399"/>
      <c r="L55" s="399"/>
    </row>
    <row r="56" spans="1:12" ht="12.75">
      <c r="A56" s="407"/>
      <c r="B56" s="407">
        <v>80104</v>
      </c>
      <c r="C56" s="399" t="s">
        <v>177</v>
      </c>
      <c r="D56" s="426">
        <v>900000</v>
      </c>
      <c r="E56" s="426">
        <v>851000</v>
      </c>
      <c r="F56" s="426">
        <v>637110</v>
      </c>
      <c r="G56" s="426">
        <v>213890</v>
      </c>
      <c r="H56" s="426">
        <v>15000</v>
      </c>
      <c r="I56" s="426">
        <v>34000</v>
      </c>
      <c r="J56" s="399"/>
      <c r="K56" s="399"/>
      <c r="L56" s="399"/>
    </row>
    <row r="57" spans="1:12" ht="12.75">
      <c r="A57" s="407"/>
      <c r="B57" s="407">
        <v>80110</v>
      </c>
      <c r="C57" s="399" t="s">
        <v>178</v>
      </c>
      <c r="D57" s="426">
        <v>2050000</v>
      </c>
      <c r="E57" s="426">
        <v>1961200</v>
      </c>
      <c r="F57" s="426">
        <v>1533400</v>
      </c>
      <c r="G57" s="426">
        <v>427800</v>
      </c>
      <c r="H57" s="426">
        <v>800</v>
      </c>
      <c r="I57" s="426">
        <v>88000</v>
      </c>
      <c r="J57" s="399"/>
      <c r="K57" s="399"/>
      <c r="L57" s="399"/>
    </row>
    <row r="58" spans="1:12" ht="12.75">
      <c r="A58" s="407"/>
      <c r="B58" s="407">
        <v>80113</v>
      </c>
      <c r="C58" s="399" t="s">
        <v>180</v>
      </c>
      <c r="D58" s="426">
        <v>93500</v>
      </c>
      <c r="E58" s="426">
        <v>93500</v>
      </c>
      <c r="F58" s="429" t="s">
        <v>74</v>
      </c>
      <c r="G58" s="426">
        <v>93500</v>
      </c>
      <c r="H58" s="399"/>
      <c r="I58" s="407"/>
      <c r="J58" s="399"/>
      <c r="K58" s="399"/>
      <c r="L58" s="399"/>
    </row>
    <row r="59" spans="1:12" ht="25.5">
      <c r="A59" s="407"/>
      <c r="B59" s="427">
        <v>80146</v>
      </c>
      <c r="C59" s="437" t="s">
        <v>182</v>
      </c>
      <c r="D59" s="426">
        <v>37737</v>
      </c>
      <c r="E59" s="426">
        <v>37737</v>
      </c>
      <c r="F59" s="429" t="s">
        <v>74</v>
      </c>
      <c r="G59" s="426">
        <v>37737</v>
      </c>
      <c r="H59" s="399"/>
      <c r="I59" s="407"/>
      <c r="J59" s="399"/>
      <c r="K59" s="399"/>
      <c r="L59" s="399"/>
    </row>
    <row r="60" spans="1:12" ht="12.75">
      <c r="A60" s="407"/>
      <c r="B60" s="407">
        <v>80195</v>
      </c>
      <c r="C60" s="399" t="s">
        <v>119</v>
      </c>
      <c r="D60" s="426">
        <v>23970</v>
      </c>
      <c r="E60" s="426">
        <v>6000</v>
      </c>
      <c r="F60" s="429" t="s">
        <v>74</v>
      </c>
      <c r="G60" s="426">
        <v>6000</v>
      </c>
      <c r="H60" s="426"/>
      <c r="I60" s="426">
        <v>17970</v>
      </c>
      <c r="J60" s="399"/>
      <c r="K60" s="399"/>
      <c r="L60" s="399"/>
    </row>
    <row r="61" spans="1:12" ht="12.75">
      <c r="A61" s="407"/>
      <c r="B61" s="407"/>
      <c r="C61" s="399"/>
      <c r="D61" s="426"/>
      <c r="E61" s="399"/>
      <c r="F61" s="426"/>
      <c r="G61" s="399"/>
      <c r="H61" s="426"/>
      <c r="I61" s="399"/>
      <c r="J61" s="399"/>
      <c r="K61" s="399"/>
      <c r="L61" s="426"/>
    </row>
    <row r="62" spans="1:12" ht="12.75">
      <c r="A62" s="419">
        <v>851</v>
      </c>
      <c r="B62" s="419"/>
      <c r="C62" s="422" t="s">
        <v>184</v>
      </c>
      <c r="D62" s="421">
        <v>120500</v>
      </c>
      <c r="E62" s="421">
        <f>SUM(E63:E65)</f>
        <v>96500</v>
      </c>
      <c r="F62" s="421">
        <f>SUM(F63:F64)</f>
        <v>38800</v>
      </c>
      <c r="G62" s="421">
        <f>SUM(G63:G65)</f>
        <v>57700</v>
      </c>
      <c r="H62" s="421">
        <f>SUM(H65:H66)</f>
        <v>24000</v>
      </c>
      <c r="I62" s="422">
        <v>0</v>
      </c>
      <c r="J62" s="422">
        <v>0</v>
      </c>
      <c r="K62" s="422">
        <v>0</v>
      </c>
      <c r="L62" s="421">
        <v>0</v>
      </c>
    </row>
    <row r="63" spans="1:12" ht="12.75">
      <c r="A63" s="407"/>
      <c r="B63" s="407">
        <v>85153</v>
      </c>
      <c r="C63" s="399" t="s">
        <v>269</v>
      </c>
      <c r="D63" s="426">
        <v>19750</v>
      </c>
      <c r="E63" s="426">
        <v>19750</v>
      </c>
      <c r="F63" s="426">
        <v>10000</v>
      </c>
      <c r="G63" s="426">
        <v>9750</v>
      </c>
      <c r="H63" s="399"/>
      <c r="I63" s="399"/>
      <c r="J63" s="399"/>
      <c r="K63" s="399"/>
      <c r="L63" s="426"/>
    </row>
    <row r="64" spans="1:12" ht="12.75">
      <c r="A64" s="407"/>
      <c r="B64" s="407">
        <v>85154</v>
      </c>
      <c r="C64" s="399" t="s">
        <v>188</v>
      </c>
      <c r="D64" s="426">
        <v>76250</v>
      </c>
      <c r="E64" s="426">
        <v>76250</v>
      </c>
      <c r="F64" s="426">
        <v>28800</v>
      </c>
      <c r="G64" s="426">
        <v>47450</v>
      </c>
      <c r="H64" s="399"/>
      <c r="I64" s="399"/>
      <c r="J64" s="399"/>
      <c r="K64" s="399"/>
      <c r="L64" s="426"/>
    </row>
    <row r="65" spans="1:12" ht="12.75">
      <c r="A65" s="407"/>
      <c r="B65" s="407">
        <v>85195</v>
      </c>
      <c r="C65" s="399" t="s">
        <v>119</v>
      </c>
      <c r="D65" s="426">
        <v>4500</v>
      </c>
      <c r="E65" s="438">
        <v>500</v>
      </c>
      <c r="F65" s="426"/>
      <c r="G65" s="426">
        <v>500</v>
      </c>
      <c r="H65" s="426">
        <v>4000</v>
      </c>
      <c r="I65" s="399"/>
      <c r="J65" s="399"/>
      <c r="K65" s="399"/>
      <c r="L65" s="399"/>
    </row>
    <row r="66" spans="1:12" ht="12.75">
      <c r="A66" s="439"/>
      <c r="B66" s="439">
        <v>85149</v>
      </c>
      <c r="C66" s="434" t="s">
        <v>186</v>
      </c>
      <c r="D66" s="432">
        <v>20000</v>
      </c>
      <c r="E66" s="434"/>
      <c r="F66" s="432"/>
      <c r="G66" s="432"/>
      <c r="H66" s="432">
        <v>20000</v>
      </c>
      <c r="I66" s="434"/>
      <c r="J66" s="434"/>
      <c r="K66" s="434"/>
      <c r="L66" s="434"/>
    </row>
    <row r="67" ht="12.75">
      <c r="A67" s="400"/>
    </row>
    <row r="70" spans="1:12" ht="12.75">
      <c r="A70" s="419">
        <v>1</v>
      </c>
      <c r="B70" s="440">
        <v>2</v>
      </c>
      <c r="C70" s="419">
        <v>3</v>
      </c>
      <c r="D70" s="419">
        <v>4</v>
      </c>
      <c r="E70" s="419">
        <v>5</v>
      </c>
      <c r="F70" s="440">
        <v>6</v>
      </c>
      <c r="G70" s="419">
        <v>7</v>
      </c>
      <c r="H70" s="419">
        <v>8</v>
      </c>
      <c r="I70" s="419">
        <v>9</v>
      </c>
      <c r="J70" s="419">
        <v>10</v>
      </c>
      <c r="K70" s="419">
        <v>11</v>
      </c>
      <c r="L70" s="419">
        <v>12</v>
      </c>
    </row>
    <row r="71" spans="1:12" ht="12.75">
      <c r="A71" s="419">
        <v>852</v>
      </c>
      <c r="B71" s="420"/>
      <c r="C71" s="422" t="s">
        <v>192</v>
      </c>
      <c r="D71" s="421">
        <f>SUM(D72:D80)</f>
        <v>2273320</v>
      </c>
      <c r="E71" s="421">
        <f>SUM(E72:E80)</f>
        <v>1141040</v>
      </c>
      <c r="F71" s="421">
        <f>SUM(F72:F80)</f>
        <v>799686</v>
      </c>
      <c r="G71" s="421">
        <f>SUM(G72:G80)</f>
        <v>341354</v>
      </c>
      <c r="H71" s="441" t="s">
        <v>74</v>
      </c>
      <c r="I71" s="421">
        <f>SUM(I72:I80)</f>
        <v>1132280</v>
      </c>
      <c r="J71" s="422">
        <v>0</v>
      </c>
      <c r="K71" s="422">
        <v>0</v>
      </c>
      <c r="L71" s="421">
        <v>0</v>
      </c>
    </row>
    <row r="72" spans="1:12" ht="76.5">
      <c r="A72" s="407"/>
      <c r="B72" s="442">
        <v>85212</v>
      </c>
      <c r="C72" s="443" t="s">
        <v>270</v>
      </c>
      <c r="D72" s="426">
        <v>932700</v>
      </c>
      <c r="E72" s="426">
        <v>35666</v>
      </c>
      <c r="F72" s="426">
        <v>28846</v>
      </c>
      <c r="G72" s="426">
        <v>6820</v>
      </c>
      <c r="H72" s="429" t="s">
        <v>74</v>
      </c>
      <c r="I72" s="426">
        <v>897034</v>
      </c>
      <c r="J72" s="399"/>
      <c r="K72" s="399"/>
      <c r="L72" s="426"/>
    </row>
    <row r="73" spans="1:12" ht="89.25">
      <c r="A73" s="407"/>
      <c r="B73" s="444">
        <v>85213</v>
      </c>
      <c r="C73" s="284" t="s">
        <v>271</v>
      </c>
      <c r="D73" s="426">
        <v>3600</v>
      </c>
      <c r="E73" s="426">
        <v>3600</v>
      </c>
      <c r="F73" s="426"/>
      <c r="G73" s="426">
        <v>3600</v>
      </c>
      <c r="H73" s="399"/>
      <c r="I73" s="399"/>
      <c r="J73" s="399"/>
      <c r="K73" s="399"/>
      <c r="L73" s="426"/>
    </row>
    <row r="74" spans="1:12" ht="51">
      <c r="A74" s="407"/>
      <c r="B74" s="444">
        <v>85214</v>
      </c>
      <c r="C74" s="284" t="s">
        <v>272</v>
      </c>
      <c r="D74" s="426">
        <v>188700</v>
      </c>
      <c r="E74" s="426">
        <v>60000</v>
      </c>
      <c r="F74" s="426"/>
      <c r="G74" s="426">
        <v>60000</v>
      </c>
      <c r="H74" s="426"/>
      <c r="I74" s="426">
        <v>128700</v>
      </c>
      <c r="J74" s="399"/>
      <c r="K74" s="399"/>
      <c r="L74" s="426"/>
    </row>
    <row r="75" spans="1:12" ht="12.75">
      <c r="A75" s="407"/>
      <c r="B75" s="399">
        <v>85215</v>
      </c>
      <c r="C75" s="406" t="s">
        <v>201</v>
      </c>
      <c r="D75" s="426">
        <v>10000</v>
      </c>
      <c r="E75" s="399"/>
      <c r="F75" s="426"/>
      <c r="G75" s="399"/>
      <c r="H75" s="426"/>
      <c r="I75" s="426">
        <v>10000</v>
      </c>
      <c r="J75" s="399"/>
      <c r="K75" s="399"/>
      <c r="L75" s="399"/>
    </row>
    <row r="76" spans="1:12" ht="12.75">
      <c r="A76" s="407"/>
      <c r="B76" s="399">
        <v>85216</v>
      </c>
      <c r="C76" s="406" t="s">
        <v>203</v>
      </c>
      <c r="D76" s="426">
        <v>18500</v>
      </c>
      <c r="E76" s="399"/>
      <c r="F76" s="426"/>
      <c r="G76" s="399"/>
      <c r="H76" s="426"/>
      <c r="I76" s="426">
        <v>18500</v>
      </c>
      <c r="J76" s="399"/>
      <c r="K76" s="399"/>
      <c r="L76" s="426"/>
    </row>
    <row r="77" spans="1:12" ht="12.75">
      <c r="A77" s="407"/>
      <c r="B77" s="399">
        <v>85219</v>
      </c>
      <c r="C77" s="406" t="s">
        <v>205</v>
      </c>
      <c r="D77" s="426">
        <v>895820</v>
      </c>
      <c r="E77" s="426">
        <v>893774</v>
      </c>
      <c r="F77" s="426">
        <v>737340</v>
      </c>
      <c r="G77" s="426">
        <v>156434</v>
      </c>
      <c r="H77" s="426"/>
      <c r="I77" s="426">
        <v>2046</v>
      </c>
      <c r="J77" s="399"/>
      <c r="K77" s="399"/>
      <c r="L77" s="399"/>
    </row>
    <row r="78" spans="1:12" ht="26.25" customHeight="1">
      <c r="A78" s="407"/>
      <c r="B78" s="444">
        <v>85228</v>
      </c>
      <c r="C78" s="284" t="s">
        <v>273</v>
      </c>
      <c r="D78" s="426">
        <v>6500</v>
      </c>
      <c r="E78" s="426">
        <v>6500</v>
      </c>
      <c r="F78" s="426">
        <v>6500</v>
      </c>
      <c r="G78" s="399"/>
      <c r="H78" s="399"/>
      <c r="I78" s="445"/>
      <c r="J78" s="399"/>
      <c r="K78" s="399"/>
      <c r="L78" s="399"/>
    </row>
    <row r="79" spans="1:12" ht="12.75">
      <c r="A79" s="407"/>
      <c r="B79" s="399">
        <v>85295</v>
      </c>
      <c r="C79" s="406" t="s">
        <v>119</v>
      </c>
      <c r="D79" s="426">
        <v>141000</v>
      </c>
      <c r="E79" s="426">
        <v>65000</v>
      </c>
      <c r="F79" s="426"/>
      <c r="G79" s="426">
        <v>65000</v>
      </c>
      <c r="H79" s="426"/>
      <c r="I79" s="426">
        <v>76000</v>
      </c>
      <c r="J79" s="399"/>
      <c r="K79" s="399"/>
      <c r="L79" s="426"/>
    </row>
    <row r="80" spans="1:12" ht="25.5">
      <c r="A80" s="407"/>
      <c r="B80" s="444">
        <v>85201</v>
      </c>
      <c r="C80" s="284" t="s">
        <v>212</v>
      </c>
      <c r="D80" s="426">
        <v>76500</v>
      </c>
      <c r="E80" s="426">
        <v>76500</v>
      </c>
      <c r="F80" s="426">
        <v>27000</v>
      </c>
      <c r="G80" s="426">
        <v>49500</v>
      </c>
      <c r="H80" s="399"/>
      <c r="I80" s="445"/>
      <c r="J80" s="399"/>
      <c r="K80" s="399"/>
      <c r="L80" s="426"/>
    </row>
    <row r="81" spans="1:12" ht="12.75">
      <c r="A81" s="407"/>
      <c r="B81" s="399"/>
      <c r="C81" s="406"/>
      <c r="D81" s="399"/>
      <c r="E81" s="399"/>
      <c r="F81" s="399"/>
      <c r="G81" s="399"/>
      <c r="H81" s="399"/>
      <c r="I81" s="399"/>
      <c r="J81" s="399"/>
      <c r="K81" s="399"/>
      <c r="L81" s="399"/>
    </row>
    <row r="82" spans="1:12" ht="25.5">
      <c r="A82" s="419">
        <v>854</v>
      </c>
      <c r="B82" s="422"/>
      <c r="C82" s="446" t="s">
        <v>214</v>
      </c>
      <c r="D82" s="421">
        <v>160480</v>
      </c>
      <c r="E82" s="421">
        <v>158480</v>
      </c>
      <c r="F82" s="421">
        <v>142645</v>
      </c>
      <c r="G82" s="421">
        <v>15835</v>
      </c>
      <c r="H82" s="421">
        <v>0</v>
      </c>
      <c r="I82" s="421">
        <v>2000</v>
      </c>
      <c r="J82" s="422">
        <v>0</v>
      </c>
      <c r="K82" s="422">
        <v>0</v>
      </c>
      <c r="L82" s="421">
        <v>0</v>
      </c>
    </row>
    <row r="83" spans="1:12" ht="12.75">
      <c r="A83" s="407"/>
      <c r="B83" s="399">
        <v>85401</v>
      </c>
      <c r="C83" s="406" t="s">
        <v>216</v>
      </c>
      <c r="D83" s="426">
        <v>160480</v>
      </c>
      <c r="E83" s="426">
        <v>158480</v>
      </c>
      <c r="F83" s="426">
        <v>142645</v>
      </c>
      <c r="G83" s="426">
        <v>15835</v>
      </c>
      <c r="H83" s="426"/>
      <c r="I83" s="426">
        <v>2000</v>
      </c>
      <c r="J83" s="399"/>
      <c r="K83" s="399"/>
      <c r="L83" s="426"/>
    </row>
    <row r="84" spans="1:12" ht="12.75">
      <c r="A84" s="407"/>
      <c r="B84" s="399"/>
      <c r="C84" s="406"/>
      <c r="D84" s="399"/>
      <c r="E84" s="399"/>
      <c r="F84" s="399"/>
      <c r="G84" s="399"/>
      <c r="H84" s="399"/>
      <c r="I84" s="399"/>
      <c r="J84" s="399"/>
      <c r="K84" s="399"/>
      <c r="L84" s="399"/>
    </row>
    <row r="85" spans="1:12" ht="25.5">
      <c r="A85" s="419">
        <v>900</v>
      </c>
      <c r="B85" s="422"/>
      <c r="C85" s="446" t="s">
        <v>274</v>
      </c>
      <c r="D85" s="421">
        <v>615500</v>
      </c>
      <c r="E85" s="421">
        <f>SUM(E86:E89)</f>
        <v>615500</v>
      </c>
      <c r="F85" s="421">
        <v>20000</v>
      </c>
      <c r="G85" s="421">
        <f>SUM(G86:G89)</f>
        <v>595500</v>
      </c>
      <c r="H85" s="422">
        <v>0</v>
      </c>
      <c r="I85" s="422">
        <v>0</v>
      </c>
      <c r="J85" s="422">
        <v>0</v>
      </c>
      <c r="K85" s="422">
        <v>0</v>
      </c>
      <c r="L85" s="421">
        <v>0</v>
      </c>
    </row>
    <row r="86" spans="1:12" ht="12.75">
      <c r="A86" s="407"/>
      <c r="B86" s="399">
        <v>90003</v>
      </c>
      <c r="C86" s="406" t="s">
        <v>219</v>
      </c>
      <c r="D86" s="426">
        <v>161500</v>
      </c>
      <c r="E86" s="426">
        <v>161500</v>
      </c>
      <c r="F86" s="426"/>
      <c r="G86" s="426">
        <v>161500</v>
      </c>
      <c r="H86" s="399"/>
      <c r="I86" s="399"/>
      <c r="J86" s="399"/>
      <c r="K86" s="399"/>
      <c r="L86" s="426"/>
    </row>
    <row r="87" spans="1:12" ht="25.5">
      <c r="A87" s="407"/>
      <c r="B87" s="444">
        <v>90005</v>
      </c>
      <c r="C87" s="284" t="s">
        <v>221</v>
      </c>
      <c r="D87" s="426">
        <v>3200</v>
      </c>
      <c r="E87" s="426">
        <v>3200</v>
      </c>
      <c r="F87" s="426"/>
      <c r="G87" s="426">
        <v>3200</v>
      </c>
      <c r="H87" s="399"/>
      <c r="I87" s="399"/>
      <c r="J87" s="399"/>
      <c r="K87" s="399"/>
      <c r="L87" s="426"/>
    </row>
    <row r="88" spans="1:12" ht="12.75">
      <c r="A88" s="407"/>
      <c r="B88" s="399">
        <v>90015</v>
      </c>
      <c r="C88" s="406" t="s">
        <v>223</v>
      </c>
      <c r="D88" s="426">
        <v>260000</v>
      </c>
      <c r="E88" s="426">
        <v>260000</v>
      </c>
      <c r="F88" s="429" t="s">
        <v>74</v>
      </c>
      <c r="G88" s="426">
        <v>260000</v>
      </c>
      <c r="H88" s="399"/>
      <c r="I88" s="399"/>
      <c r="J88" s="399"/>
      <c r="K88" s="399"/>
      <c r="L88" s="426"/>
    </row>
    <row r="89" spans="1:12" ht="12.75">
      <c r="A89" s="439"/>
      <c r="B89" s="434">
        <v>90095</v>
      </c>
      <c r="C89" s="447" t="s">
        <v>119</v>
      </c>
      <c r="D89" s="432">
        <v>190800</v>
      </c>
      <c r="E89" s="432">
        <v>190800</v>
      </c>
      <c r="F89" s="432">
        <v>20000</v>
      </c>
      <c r="G89" s="448">
        <v>170800</v>
      </c>
      <c r="H89" s="434"/>
      <c r="I89" s="434"/>
      <c r="J89" s="434"/>
      <c r="K89" s="434"/>
      <c r="L89" s="432"/>
    </row>
    <row r="90" ht="12.75">
      <c r="A90" s="449"/>
    </row>
    <row r="91" spans="1:12" s="451" customFormat="1" ht="12.75">
      <c r="A91" s="419">
        <v>1</v>
      </c>
      <c r="B91" s="450">
        <v>2</v>
      </c>
      <c r="C91" s="450">
        <v>3</v>
      </c>
      <c r="D91" s="450">
        <v>4</v>
      </c>
      <c r="E91" s="450">
        <v>5</v>
      </c>
      <c r="F91" s="450">
        <v>6</v>
      </c>
      <c r="G91" s="450">
        <v>7</v>
      </c>
      <c r="H91" s="450">
        <v>8</v>
      </c>
      <c r="I91" s="450">
        <v>9</v>
      </c>
      <c r="J91" s="450">
        <v>10</v>
      </c>
      <c r="K91" s="450">
        <v>11</v>
      </c>
      <c r="L91" s="450">
        <v>12</v>
      </c>
    </row>
    <row r="92" spans="1:12" ht="25.5">
      <c r="A92" s="419">
        <v>921</v>
      </c>
      <c r="B92" s="422"/>
      <c r="C92" s="435" t="s">
        <v>275</v>
      </c>
      <c r="D92" s="421">
        <v>421600</v>
      </c>
      <c r="E92" s="421">
        <v>200000</v>
      </c>
      <c r="F92" s="421">
        <v>15000</v>
      </c>
      <c r="G92" s="421">
        <v>185000</v>
      </c>
      <c r="H92" s="421">
        <v>221600</v>
      </c>
      <c r="I92" s="422">
        <v>0</v>
      </c>
      <c r="J92" s="422">
        <v>0</v>
      </c>
      <c r="K92" s="422">
        <v>0</v>
      </c>
      <c r="L92" s="421">
        <v>0</v>
      </c>
    </row>
    <row r="93" spans="1:12" ht="12.75">
      <c r="A93" s="407"/>
      <c r="B93" s="452">
        <v>92116</v>
      </c>
      <c r="C93" s="399" t="s">
        <v>227</v>
      </c>
      <c r="D93" s="426">
        <v>221600</v>
      </c>
      <c r="E93" s="399"/>
      <c r="F93" s="426"/>
      <c r="G93" s="426"/>
      <c r="H93" s="426">
        <v>221600</v>
      </c>
      <c r="I93" s="399"/>
      <c r="J93" s="399"/>
      <c r="K93" s="399"/>
      <c r="L93" s="399"/>
    </row>
    <row r="94" spans="1:12" ht="12.75">
      <c r="A94" s="407"/>
      <c r="B94" s="399">
        <v>92195</v>
      </c>
      <c r="C94" s="399" t="s">
        <v>119</v>
      </c>
      <c r="D94" s="426">
        <v>200000</v>
      </c>
      <c r="E94" s="426">
        <v>200000</v>
      </c>
      <c r="F94" s="426">
        <v>15000</v>
      </c>
      <c r="G94" s="426">
        <v>185000</v>
      </c>
      <c r="H94" s="399"/>
      <c r="I94" s="399"/>
      <c r="J94" s="399"/>
      <c r="K94" s="399"/>
      <c r="L94" s="426"/>
    </row>
    <row r="95" spans="1:12" ht="12.75">
      <c r="A95" s="407"/>
      <c r="B95" s="399"/>
      <c r="C95" s="399"/>
      <c r="D95" s="399"/>
      <c r="E95" s="399"/>
      <c r="F95" s="399"/>
      <c r="G95" s="399"/>
      <c r="H95" s="399"/>
      <c r="I95" s="399"/>
      <c r="J95" s="399"/>
      <c r="K95" s="399"/>
      <c r="L95" s="399"/>
    </row>
    <row r="96" spans="1:12" ht="12.75">
      <c r="A96" s="419">
        <v>926</v>
      </c>
      <c r="B96" s="422"/>
      <c r="C96" s="435" t="s">
        <v>229</v>
      </c>
      <c r="D96" s="421">
        <v>213400</v>
      </c>
      <c r="E96" s="421">
        <v>23400</v>
      </c>
      <c r="F96" s="421">
        <v>2100</v>
      </c>
      <c r="G96" s="421">
        <v>21300</v>
      </c>
      <c r="H96" s="421">
        <v>190000</v>
      </c>
      <c r="I96" s="422"/>
      <c r="J96" s="422"/>
      <c r="K96" s="422"/>
      <c r="L96" s="421"/>
    </row>
    <row r="97" spans="1:12" ht="12.75">
      <c r="A97" s="407"/>
      <c r="B97" s="399">
        <v>92695</v>
      </c>
      <c r="C97" s="399" t="s">
        <v>119</v>
      </c>
      <c r="D97" s="426">
        <v>213400</v>
      </c>
      <c r="E97" s="426">
        <v>23400</v>
      </c>
      <c r="F97" s="426">
        <v>2100</v>
      </c>
      <c r="G97" s="426">
        <v>21300</v>
      </c>
      <c r="H97" s="426">
        <v>190000</v>
      </c>
      <c r="I97" s="399"/>
      <c r="J97" s="399"/>
      <c r="K97" s="399"/>
      <c r="L97" s="426"/>
    </row>
    <row r="98" spans="1:12" ht="12.75">
      <c r="A98" s="407"/>
      <c r="B98" s="399"/>
      <c r="C98" s="399"/>
      <c r="D98" s="399"/>
      <c r="E98" s="399"/>
      <c r="F98" s="399"/>
      <c r="G98" s="399"/>
      <c r="H98" s="399"/>
      <c r="I98" s="399"/>
      <c r="J98" s="399"/>
      <c r="K98" s="399"/>
      <c r="L98" s="399"/>
    </row>
    <row r="99" spans="1:12" ht="38.25">
      <c r="A99" s="419">
        <v>853</v>
      </c>
      <c r="B99" s="422"/>
      <c r="C99" s="435" t="s">
        <v>213</v>
      </c>
      <c r="D99" s="421">
        <v>8000</v>
      </c>
      <c r="E99" s="422"/>
      <c r="F99" s="421"/>
      <c r="G99" s="421"/>
      <c r="H99" s="421">
        <v>8000</v>
      </c>
      <c r="I99" s="422"/>
      <c r="J99" s="422"/>
      <c r="K99" s="422"/>
      <c r="L99" s="422"/>
    </row>
    <row r="100" spans="1:12" ht="12.75">
      <c r="A100" s="407"/>
      <c r="B100" s="399">
        <v>85395</v>
      </c>
      <c r="C100" s="399" t="s">
        <v>119</v>
      </c>
      <c r="D100" s="426">
        <v>8000</v>
      </c>
      <c r="E100" s="399"/>
      <c r="F100" s="426"/>
      <c r="G100" s="426"/>
      <c r="H100" s="426">
        <v>8000</v>
      </c>
      <c r="I100" s="399"/>
      <c r="J100" s="399"/>
      <c r="K100" s="399"/>
      <c r="L100" s="399"/>
    </row>
    <row r="101" spans="1:12" ht="12.75">
      <c r="A101" s="439"/>
      <c r="B101" s="434"/>
      <c r="C101" s="434"/>
      <c r="D101" s="434"/>
      <c r="E101" s="434"/>
      <c r="F101" s="399"/>
      <c r="G101" s="434"/>
      <c r="H101" s="434"/>
      <c r="I101" s="399"/>
      <c r="J101" s="399"/>
      <c r="K101" s="399"/>
      <c r="L101" s="399"/>
    </row>
    <row r="102" spans="1:12" ht="12.75">
      <c r="A102" s="422" t="s">
        <v>276</v>
      </c>
      <c r="B102" s="420"/>
      <c r="C102" s="422"/>
      <c r="D102" s="421">
        <v>16243661</v>
      </c>
      <c r="E102" s="453">
        <v>13954926</v>
      </c>
      <c r="F102" s="421">
        <v>8045962</v>
      </c>
      <c r="G102" s="421">
        <v>5908964</v>
      </c>
      <c r="H102" s="453">
        <v>460000</v>
      </c>
      <c r="I102" s="421">
        <v>1558735</v>
      </c>
      <c r="J102" s="419" t="s">
        <v>74</v>
      </c>
      <c r="K102" s="441" t="s">
        <v>74</v>
      </c>
      <c r="L102" s="421">
        <v>270000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:IV16384"/>
    </sheetView>
  </sheetViews>
  <sheetFormatPr defaultColWidth="9.00390625" defaultRowHeight="12.75"/>
  <cols>
    <col min="1" max="1" width="5.375" style="0" customWidth="1"/>
    <col min="2" max="2" width="7.25390625" style="0" customWidth="1"/>
    <col min="3" max="3" width="38.75390625" style="0" customWidth="1"/>
    <col min="4" max="4" width="13.125" style="0" customWidth="1"/>
    <col min="5" max="5" width="13.25390625" style="0" customWidth="1"/>
    <col min="6" max="6" width="12.625" style="0" customWidth="1"/>
    <col min="7" max="7" width="12.00390625" style="0" customWidth="1"/>
    <col min="8" max="8" width="13.75390625" style="0" customWidth="1"/>
    <col min="9" max="9" width="13.625" style="0" customWidth="1"/>
  </cols>
  <sheetData>
    <row r="1" spans="7:9" ht="12.75">
      <c r="G1" s="290" t="s">
        <v>277</v>
      </c>
      <c r="H1" s="290"/>
      <c r="I1" s="290"/>
    </row>
    <row r="2" spans="7:9" ht="12.75">
      <c r="G2" s="290" t="s">
        <v>87</v>
      </c>
      <c r="H2" s="290"/>
      <c r="I2" s="290"/>
    </row>
    <row r="3" spans="1:9" ht="12.75">
      <c r="A3" s="742" t="s">
        <v>278</v>
      </c>
      <c r="B3" s="742"/>
      <c r="C3" s="742"/>
      <c r="D3" s="742"/>
      <c r="E3" s="742"/>
      <c r="F3" s="742"/>
      <c r="G3" s="742"/>
      <c r="H3" s="742"/>
      <c r="I3" s="742"/>
    </row>
    <row r="5" spans="1:9" ht="12.75">
      <c r="A5" s="452"/>
      <c r="B5" s="454"/>
      <c r="C5" s="454"/>
      <c r="D5" s="455"/>
      <c r="E5" s="401"/>
      <c r="F5" s="401" t="s">
        <v>91</v>
      </c>
      <c r="G5" s="401"/>
      <c r="H5" s="401"/>
      <c r="I5" s="457"/>
    </row>
    <row r="6" spans="1:9" ht="12.75">
      <c r="A6" s="399"/>
      <c r="B6" s="406"/>
      <c r="C6" s="406"/>
      <c r="D6" s="406"/>
      <c r="E6" s="458"/>
      <c r="F6" s="401" t="s">
        <v>91</v>
      </c>
      <c r="G6" s="457"/>
      <c r="H6" s="452"/>
      <c r="I6" s="406"/>
    </row>
    <row r="7" spans="1:9" ht="12.75">
      <c r="A7" s="407" t="s">
        <v>92</v>
      </c>
      <c r="B7" s="283" t="s">
        <v>93</v>
      </c>
      <c r="C7" s="283" t="s">
        <v>94</v>
      </c>
      <c r="D7" s="283" t="s">
        <v>98</v>
      </c>
      <c r="E7" s="407" t="s">
        <v>279</v>
      </c>
      <c r="F7" s="403" t="s">
        <v>98</v>
      </c>
      <c r="G7" s="283"/>
      <c r="H7" s="407" t="s">
        <v>280</v>
      </c>
      <c r="I7" s="283" t="s">
        <v>281</v>
      </c>
    </row>
    <row r="8" spans="1:9" ht="12.75">
      <c r="A8" s="407"/>
      <c r="B8" s="283"/>
      <c r="C8" s="283"/>
      <c r="D8" s="283" t="s">
        <v>282</v>
      </c>
      <c r="E8" s="407" t="s">
        <v>283</v>
      </c>
      <c r="F8" s="407" t="s">
        <v>284</v>
      </c>
      <c r="G8" s="283" t="s">
        <v>33</v>
      </c>
      <c r="H8" s="407" t="s">
        <v>285</v>
      </c>
      <c r="I8" s="283" t="s">
        <v>286</v>
      </c>
    </row>
    <row r="9" spans="1:9" ht="12.75">
      <c r="A9" s="407"/>
      <c r="B9" s="283"/>
      <c r="C9" s="283"/>
      <c r="D9" s="283"/>
      <c r="E9" s="407" t="s">
        <v>105</v>
      </c>
      <c r="F9" s="407" t="s">
        <v>287</v>
      </c>
      <c r="G9" s="283"/>
      <c r="H9" s="407"/>
      <c r="I9" s="283" t="s">
        <v>288</v>
      </c>
    </row>
    <row r="10" spans="1:9" ht="13.5" thickBot="1">
      <c r="A10" s="415"/>
      <c r="B10" s="459"/>
      <c r="C10" s="459"/>
      <c r="D10" s="415"/>
      <c r="E10" s="415"/>
      <c r="F10" s="415" t="s">
        <v>289</v>
      </c>
      <c r="G10" s="459"/>
      <c r="H10" s="415"/>
      <c r="I10" s="459" t="s">
        <v>290</v>
      </c>
    </row>
    <row r="11" spans="1:9" ht="13.5" thickTop="1">
      <c r="A11" s="424">
        <v>1</v>
      </c>
      <c r="B11" s="460">
        <v>2</v>
      </c>
      <c r="C11" s="451">
        <v>3</v>
      </c>
      <c r="D11" s="461">
        <v>6</v>
      </c>
      <c r="E11" s="424">
        <v>7</v>
      </c>
      <c r="F11" s="424">
        <v>8</v>
      </c>
      <c r="G11" s="424">
        <v>9</v>
      </c>
      <c r="H11" s="424">
        <v>10</v>
      </c>
      <c r="I11" s="424">
        <v>11</v>
      </c>
    </row>
    <row r="12" spans="1:9" ht="12.75">
      <c r="A12" s="418" t="s">
        <v>81</v>
      </c>
      <c r="B12" s="462"/>
      <c r="C12" s="463" t="s">
        <v>113</v>
      </c>
      <c r="D12" s="453">
        <v>642000</v>
      </c>
      <c r="E12" s="421">
        <v>642000</v>
      </c>
      <c r="F12" s="421">
        <v>255000</v>
      </c>
      <c r="G12" s="419" t="s">
        <v>74</v>
      </c>
      <c r="H12" s="419" t="s">
        <v>74</v>
      </c>
      <c r="I12" s="419" t="s">
        <v>74</v>
      </c>
    </row>
    <row r="13" spans="1:9" ht="12.75">
      <c r="A13" s="464"/>
      <c r="B13" s="425" t="s">
        <v>114</v>
      </c>
      <c r="C13" t="s">
        <v>115</v>
      </c>
      <c r="D13" s="465">
        <v>642000</v>
      </c>
      <c r="E13" s="426">
        <v>642000</v>
      </c>
      <c r="F13" s="426">
        <v>255000</v>
      </c>
      <c r="G13" s="407" t="s">
        <v>74</v>
      </c>
      <c r="H13" s="407" t="s">
        <v>74</v>
      </c>
      <c r="I13" s="407" t="s">
        <v>74</v>
      </c>
    </row>
    <row r="14" spans="1:9" ht="12.75">
      <c r="A14" s="424"/>
      <c r="B14" s="407"/>
      <c r="D14" s="412"/>
      <c r="E14" s="399"/>
      <c r="F14" s="399"/>
      <c r="G14" s="407"/>
      <c r="H14" s="407"/>
      <c r="I14" s="407"/>
    </row>
    <row r="15" spans="1:9" ht="12.75">
      <c r="A15" s="419">
        <v>600</v>
      </c>
      <c r="B15" s="466"/>
      <c r="C15" s="463" t="s">
        <v>120</v>
      </c>
      <c r="D15" s="453">
        <v>6188580.7</v>
      </c>
      <c r="E15" s="421">
        <v>6188580.7</v>
      </c>
      <c r="F15" s="421">
        <v>5188580.7</v>
      </c>
      <c r="G15" s="421">
        <v>1000000</v>
      </c>
      <c r="H15" s="419" t="s">
        <v>74</v>
      </c>
      <c r="I15" s="419" t="s">
        <v>74</v>
      </c>
    </row>
    <row r="16" spans="1:9" ht="12.75">
      <c r="A16" s="424"/>
      <c r="B16" s="407">
        <v>60016</v>
      </c>
      <c r="C16" t="s">
        <v>122</v>
      </c>
      <c r="D16" s="465">
        <v>5188580.7</v>
      </c>
      <c r="E16" s="426">
        <v>5188580.7</v>
      </c>
      <c r="F16" s="426">
        <v>5188580.7</v>
      </c>
      <c r="G16" s="407" t="s">
        <v>74</v>
      </c>
      <c r="H16" s="407" t="s">
        <v>74</v>
      </c>
      <c r="I16" s="407" t="s">
        <v>74</v>
      </c>
    </row>
    <row r="17" spans="1:9" ht="12.75">
      <c r="A17" s="424"/>
      <c r="B17" s="407">
        <v>60014</v>
      </c>
      <c r="C17" t="s">
        <v>126</v>
      </c>
      <c r="D17" s="465">
        <v>1000000</v>
      </c>
      <c r="E17" s="426">
        <v>1000000</v>
      </c>
      <c r="F17" s="407" t="s">
        <v>74</v>
      </c>
      <c r="G17" s="426">
        <v>1000000</v>
      </c>
      <c r="H17" s="407" t="s">
        <v>74</v>
      </c>
      <c r="I17" s="407" t="s">
        <v>74</v>
      </c>
    </row>
    <row r="18" spans="1:9" ht="12.75">
      <c r="A18" s="424"/>
      <c r="B18" s="407"/>
      <c r="D18" s="412"/>
      <c r="E18" s="399"/>
      <c r="F18" s="407"/>
      <c r="G18" s="399"/>
      <c r="H18" s="407"/>
      <c r="I18" s="407"/>
    </row>
    <row r="19" spans="1:9" ht="12.75">
      <c r="A19" s="419">
        <v>700</v>
      </c>
      <c r="B19" s="466"/>
      <c r="C19" s="463" t="s">
        <v>128</v>
      </c>
      <c r="D19" s="453">
        <v>100000</v>
      </c>
      <c r="E19" s="421">
        <v>100000</v>
      </c>
      <c r="F19" s="419" t="s">
        <v>74</v>
      </c>
      <c r="G19" s="419" t="s">
        <v>74</v>
      </c>
      <c r="H19" s="419" t="s">
        <v>74</v>
      </c>
      <c r="I19" s="419" t="s">
        <v>74</v>
      </c>
    </row>
    <row r="20" spans="1:9" ht="12.75">
      <c r="A20" s="424"/>
      <c r="B20" s="407">
        <v>70005</v>
      </c>
      <c r="C20" t="s">
        <v>130</v>
      </c>
      <c r="D20" s="465">
        <v>100000</v>
      </c>
      <c r="E20" s="426">
        <v>100000</v>
      </c>
      <c r="F20" s="407" t="s">
        <v>74</v>
      </c>
      <c r="G20" s="407" t="s">
        <v>74</v>
      </c>
      <c r="H20" s="407" t="s">
        <v>74</v>
      </c>
      <c r="I20" s="407" t="s">
        <v>74</v>
      </c>
    </row>
    <row r="21" spans="1:9" ht="12.75">
      <c r="A21" s="424"/>
      <c r="B21" s="407"/>
      <c r="D21" s="412"/>
      <c r="E21" s="399"/>
      <c r="F21" s="399"/>
      <c r="G21" s="407"/>
      <c r="H21" s="407"/>
      <c r="I21" s="407"/>
    </row>
    <row r="22" spans="1:9" ht="12.75">
      <c r="A22" s="419">
        <v>750</v>
      </c>
      <c r="B22" s="466"/>
      <c r="C22" s="463" t="s">
        <v>140</v>
      </c>
      <c r="D22" s="453">
        <v>40000</v>
      </c>
      <c r="E22" s="421">
        <v>40000</v>
      </c>
      <c r="F22" s="422">
        <v>0</v>
      </c>
      <c r="G22" s="422">
        <v>0</v>
      </c>
      <c r="H22" s="419">
        <v>0</v>
      </c>
      <c r="I22" s="419">
        <v>0</v>
      </c>
    </row>
    <row r="23" spans="1:9" ht="12.75">
      <c r="A23" s="424"/>
      <c r="B23" s="407">
        <v>75023</v>
      </c>
      <c r="C23" t="s">
        <v>146</v>
      </c>
      <c r="D23" s="465">
        <v>40000</v>
      </c>
      <c r="E23" s="426">
        <v>40000</v>
      </c>
      <c r="F23" s="407" t="s">
        <v>74</v>
      </c>
      <c r="G23" s="407" t="s">
        <v>74</v>
      </c>
      <c r="H23" s="407" t="s">
        <v>74</v>
      </c>
      <c r="I23" s="407" t="s">
        <v>74</v>
      </c>
    </row>
    <row r="24" spans="1:9" ht="12.75">
      <c r="A24" s="424"/>
      <c r="B24" s="407"/>
      <c r="D24" s="465"/>
      <c r="E24" s="426"/>
      <c r="F24" s="407"/>
      <c r="G24" s="407"/>
      <c r="H24" s="407"/>
      <c r="I24" s="407"/>
    </row>
    <row r="25" spans="1:9" ht="25.5">
      <c r="A25" s="419">
        <v>754</v>
      </c>
      <c r="B25" s="466"/>
      <c r="C25" s="467" t="s">
        <v>291</v>
      </c>
      <c r="D25" s="453">
        <v>87000</v>
      </c>
      <c r="E25" s="421">
        <v>87000</v>
      </c>
      <c r="F25" s="466"/>
      <c r="G25" s="466"/>
      <c r="H25" s="466"/>
      <c r="I25" s="466"/>
    </row>
    <row r="26" spans="1:9" ht="12.75">
      <c r="A26" s="424"/>
      <c r="B26" s="407">
        <v>75412</v>
      </c>
      <c r="C26" s="458" t="s">
        <v>292</v>
      </c>
      <c r="D26" s="465">
        <v>87000</v>
      </c>
      <c r="E26" s="426">
        <v>87000</v>
      </c>
      <c r="F26" s="407"/>
      <c r="G26" s="407"/>
      <c r="H26" s="407"/>
      <c r="I26" s="407"/>
    </row>
    <row r="27" spans="1:9" ht="12.75">
      <c r="A27" s="424"/>
      <c r="B27" s="407"/>
      <c r="C27" s="458"/>
      <c r="D27" s="465"/>
      <c r="E27" s="426"/>
      <c r="F27" s="407"/>
      <c r="G27" s="407"/>
      <c r="H27" s="407"/>
      <c r="I27" s="407"/>
    </row>
    <row r="28" spans="1:9" ht="12.75">
      <c r="A28" s="419">
        <v>801</v>
      </c>
      <c r="B28" s="466"/>
      <c r="C28" s="463" t="s">
        <v>173</v>
      </c>
      <c r="D28" s="421">
        <v>73000</v>
      </c>
      <c r="E28" s="421">
        <v>73000</v>
      </c>
      <c r="F28" s="466"/>
      <c r="G28" s="466"/>
      <c r="H28" s="466"/>
      <c r="I28" s="466"/>
    </row>
    <row r="29" spans="1:9" ht="12.75">
      <c r="A29" s="424"/>
      <c r="B29" s="407">
        <v>80101</v>
      </c>
      <c r="C29" t="s">
        <v>175</v>
      </c>
      <c r="D29" s="465">
        <v>73000</v>
      </c>
      <c r="E29" s="426">
        <v>73000</v>
      </c>
      <c r="F29" s="407"/>
      <c r="G29" s="407"/>
      <c r="H29" s="407"/>
      <c r="I29" s="407"/>
    </row>
    <row r="30" spans="1:9" ht="12.75">
      <c r="A30" s="424"/>
      <c r="B30" s="407"/>
      <c r="D30" s="412"/>
      <c r="E30" s="399"/>
      <c r="F30" s="399"/>
      <c r="G30" s="399"/>
      <c r="H30" s="407"/>
      <c r="I30" s="407"/>
    </row>
    <row r="31" spans="1:9" ht="25.5">
      <c r="A31" s="468">
        <v>900</v>
      </c>
      <c r="B31" s="466"/>
      <c r="C31" s="467" t="s">
        <v>293</v>
      </c>
      <c r="D31" s="453">
        <v>308000</v>
      </c>
      <c r="E31" s="421">
        <v>308000</v>
      </c>
      <c r="F31" s="421">
        <v>278000</v>
      </c>
      <c r="G31" s="419" t="s">
        <v>74</v>
      </c>
      <c r="H31" s="419" t="s">
        <v>74</v>
      </c>
      <c r="I31" s="419" t="s">
        <v>74</v>
      </c>
    </row>
    <row r="32" spans="1:9" ht="12.75">
      <c r="A32" s="424"/>
      <c r="B32" s="407">
        <v>90003</v>
      </c>
      <c r="C32" t="s">
        <v>219</v>
      </c>
      <c r="D32" s="465">
        <v>20000</v>
      </c>
      <c r="E32" s="426">
        <v>20000</v>
      </c>
      <c r="F32" s="407" t="s">
        <v>74</v>
      </c>
      <c r="G32" s="407" t="s">
        <v>74</v>
      </c>
      <c r="H32" s="407" t="s">
        <v>74</v>
      </c>
      <c r="I32" s="407" t="s">
        <v>74</v>
      </c>
    </row>
    <row r="33" spans="1:9" ht="12.75">
      <c r="A33" s="424"/>
      <c r="B33" s="407">
        <v>90005</v>
      </c>
      <c r="C33" t="s">
        <v>221</v>
      </c>
      <c r="D33" s="465">
        <v>278000</v>
      </c>
      <c r="E33" s="426">
        <v>278000</v>
      </c>
      <c r="F33" s="426">
        <v>278000</v>
      </c>
      <c r="G33" s="407" t="s">
        <v>74</v>
      </c>
      <c r="H33" s="407" t="s">
        <v>74</v>
      </c>
      <c r="I33" s="407" t="s">
        <v>74</v>
      </c>
    </row>
    <row r="34" spans="1:9" ht="12.75">
      <c r="A34" s="424"/>
      <c r="B34" s="407">
        <v>90095</v>
      </c>
      <c r="C34" t="s">
        <v>119</v>
      </c>
      <c r="D34" s="465">
        <v>10000</v>
      </c>
      <c r="E34" s="426">
        <v>10000</v>
      </c>
      <c r="F34" s="407" t="s">
        <v>74</v>
      </c>
      <c r="G34" s="407" t="s">
        <v>74</v>
      </c>
      <c r="H34" s="407" t="s">
        <v>74</v>
      </c>
      <c r="I34" s="407" t="s">
        <v>74</v>
      </c>
    </row>
    <row r="35" spans="1:9" ht="12.75">
      <c r="A35" s="424"/>
      <c r="B35" s="407"/>
      <c r="D35" s="412"/>
      <c r="E35" s="399"/>
      <c r="F35" s="399"/>
      <c r="G35" s="399"/>
      <c r="H35" s="407"/>
      <c r="I35" s="407"/>
    </row>
    <row r="36" spans="1:9" ht="12.75">
      <c r="A36" s="419">
        <v>926</v>
      </c>
      <c r="B36" s="466"/>
      <c r="C36" s="463" t="s">
        <v>229</v>
      </c>
      <c r="D36" s="453">
        <v>600000</v>
      </c>
      <c r="E36" s="421">
        <v>600000</v>
      </c>
      <c r="F36" s="421">
        <v>589787.43</v>
      </c>
      <c r="G36" s="419" t="s">
        <v>74</v>
      </c>
      <c r="H36" s="419" t="s">
        <v>74</v>
      </c>
      <c r="I36" s="419" t="s">
        <v>74</v>
      </c>
    </row>
    <row r="37" spans="1:9" ht="12.75">
      <c r="A37" s="407"/>
      <c r="B37" s="407">
        <v>92695</v>
      </c>
      <c r="C37" t="s">
        <v>119</v>
      </c>
      <c r="D37" s="465">
        <v>600000</v>
      </c>
      <c r="E37" s="426">
        <v>600000</v>
      </c>
      <c r="F37" s="426">
        <v>589787.43</v>
      </c>
      <c r="G37" s="407" t="s">
        <v>74</v>
      </c>
      <c r="H37" s="407" t="s">
        <v>74</v>
      </c>
      <c r="I37" s="407" t="s">
        <v>74</v>
      </c>
    </row>
    <row r="38" spans="1:9" ht="12.75">
      <c r="A38" s="439"/>
      <c r="B38" s="439"/>
      <c r="D38" s="408"/>
      <c r="E38" s="399"/>
      <c r="F38" s="399"/>
      <c r="G38" s="399"/>
      <c r="H38" s="407"/>
      <c r="I38" s="407"/>
    </row>
    <row r="39" spans="1:9" ht="12.75">
      <c r="A39" s="423" t="s">
        <v>294</v>
      </c>
      <c r="B39" s="463"/>
      <c r="C39" s="420"/>
      <c r="D39" s="469">
        <v>8038580.7</v>
      </c>
      <c r="E39" s="421">
        <v>8038580.7</v>
      </c>
      <c r="F39" s="421">
        <v>6311368.13</v>
      </c>
      <c r="G39" s="421">
        <v>1000000</v>
      </c>
      <c r="H39" s="419" t="s">
        <v>74</v>
      </c>
      <c r="I39" s="419" t="s">
        <v>74</v>
      </c>
    </row>
  </sheetData>
  <mergeCells count="1">
    <mergeCell ref="A3:I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:IV16384"/>
    </sheetView>
  </sheetViews>
  <sheetFormatPr defaultColWidth="9.00390625" defaultRowHeight="12.75"/>
  <cols>
    <col min="1" max="1" width="5.375" style="0" customWidth="1"/>
    <col min="2" max="2" width="34.375" style="0" customWidth="1"/>
    <col min="3" max="3" width="25.875" style="0" customWidth="1"/>
    <col min="4" max="7" width="16.375" style="0" customWidth="1"/>
  </cols>
  <sheetData>
    <row r="1" ht="12.75">
      <c r="F1" s="290" t="s">
        <v>295</v>
      </c>
    </row>
    <row r="2" ht="12.75">
      <c r="F2" s="290" t="s">
        <v>87</v>
      </c>
    </row>
    <row r="3" spans="7:8" ht="12.75">
      <c r="G3" s="290"/>
      <c r="H3" s="470"/>
    </row>
    <row r="4" spans="1:8" ht="12.75">
      <c r="A4" s="742" t="s">
        <v>296</v>
      </c>
      <c r="B4" s="742"/>
      <c r="C4" s="742"/>
      <c r="D4" s="742"/>
      <c r="E4" s="742"/>
      <c r="F4" s="742"/>
      <c r="G4" s="742"/>
      <c r="H4" s="742"/>
    </row>
    <row r="5" ht="12" customHeight="1">
      <c r="H5" s="470"/>
    </row>
    <row r="6" ht="12.75">
      <c r="B6" t="s">
        <v>297</v>
      </c>
    </row>
    <row r="7" spans="1:2" ht="12.75">
      <c r="A7" t="s">
        <v>298</v>
      </c>
      <c r="B7" t="s">
        <v>299</v>
      </c>
    </row>
    <row r="8" spans="1:2" ht="12.75">
      <c r="A8" t="s">
        <v>300</v>
      </c>
      <c r="B8" t="s">
        <v>301</v>
      </c>
    </row>
    <row r="9" spans="1:2" ht="12.75">
      <c r="A9" t="s">
        <v>302</v>
      </c>
      <c r="B9" t="s">
        <v>303</v>
      </c>
    </row>
    <row r="10" spans="1:5" ht="12.75">
      <c r="A10" t="s">
        <v>304</v>
      </c>
      <c r="B10" s="471" t="s">
        <v>305</v>
      </c>
      <c r="C10" s="471"/>
      <c r="D10" s="471"/>
      <c r="E10" s="471"/>
    </row>
    <row r="11" spans="2:5" ht="12.75">
      <c r="B11" s="471" t="s">
        <v>306</v>
      </c>
      <c r="C11" s="471"/>
      <c r="D11" s="471"/>
      <c r="E11" s="471"/>
    </row>
    <row r="12" spans="2:5" ht="12.75">
      <c r="B12" s="471" t="s">
        <v>307</v>
      </c>
      <c r="C12" s="472"/>
      <c r="D12" s="473">
        <f>SUM(G29)</f>
        <v>8407819.59</v>
      </c>
      <c r="E12" s="471"/>
    </row>
    <row r="13" spans="2:5" ht="12.75">
      <c r="B13" s="471" t="s">
        <v>308</v>
      </c>
      <c r="C13" s="474" t="s">
        <v>309</v>
      </c>
      <c r="D13" s="471"/>
      <c r="E13" s="471"/>
    </row>
    <row r="14" spans="2:5" ht="12.75">
      <c r="B14" s="471" t="s">
        <v>310</v>
      </c>
      <c r="C14" s="474" t="s">
        <v>311</v>
      </c>
      <c r="D14" s="471"/>
      <c r="E14" s="471"/>
    </row>
    <row r="15" ht="13.5" thickBot="1"/>
    <row r="16" spans="1:7" ht="13.5" thickBot="1">
      <c r="A16" s="475" t="s">
        <v>312</v>
      </c>
      <c r="B16" s="476" t="s">
        <v>313</v>
      </c>
      <c r="C16" s="476" t="s">
        <v>314</v>
      </c>
      <c r="D16" s="476" t="s">
        <v>315</v>
      </c>
      <c r="E16" s="476" t="s">
        <v>316</v>
      </c>
      <c r="F16" s="476" t="s">
        <v>317</v>
      </c>
      <c r="G16" s="477" t="s">
        <v>318</v>
      </c>
    </row>
    <row r="17" spans="1:7" ht="13.5" thickBot="1">
      <c r="A17" s="743" t="s">
        <v>298</v>
      </c>
      <c r="B17" s="744" t="s">
        <v>319</v>
      </c>
      <c r="C17" s="478" t="s">
        <v>320</v>
      </c>
      <c r="D17" s="479">
        <v>3660</v>
      </c>
      <c r="E17" s="480">
        <v>586627.01</v>
      </c>
      <c r="F17" s="481">
        <v>386578.89</v>
      </c>
      <c r="G17" s="482">
        <v>976865.9</v>
      </c>
    </row>
    <row r="18" spans="1:7" ht="45.75" customHeight="1" thickBot="1">
      <c r="A18" s="743"/>
      <c r="B18" s="744"/>
      <c r="C18" s="483" t="s">
        <v>321</v>
      </c>
      <c r="D18" s="484">
        <v>0</v>
      </c>
      <c r="E18" s="485">
        <v>2268000</v>
      </c>
      <c r="F18" s="486">
        <v>1819000</v>
      </c>
      <c r="G18" s="487">
        <f>SUM(E18:F18)</f>
        <v>4087000</v>
      </c>
    </row>
    <row r="19" spans="1:7" ht="13.5" thickBot="1">
      <c r="A19" s="743"/>
      <c r="B19" s="744"/>
      <c r="C19" s="488" t="s">
        <v>318</v>
      </c>
      <c r="D19" s="489">
        <v>3660</v>
      </c>
      <c r="E19" s="490">
        <f>SUM(E17:E18)</f>
        <v>2854627.01</v>
      </c>
      <c r="F19" s="491">
        <f>SUM(F17:F18)</f>
        <v>2205578.89</v>
      </c>
      <c r="G19" s="492">
        <v>5063865.9</v>
      </c>
    </row>
    <row r="20" spans="1:7" ht="13.5" thickBot="1">
      <c r="A20" s="743" t="s">
        <v>300</v>
      </c>
      <c r="B20" s="744" t="s">
        <v>322</v>
      </c>
      <c r="C20" s="478" t="s">
        <v>320</v>
      </c>
      <c r="D20" s="479">
        <v>0</v>
      </c>
      <c r="E20" s="480">
        <v>350093.06</v>
      </c>
      <c r="F20" s="493">
        <v>0</v>
      </c>
      <c r="G20" s="482">
        <f>D20+E20</f>
        <v>350093.06</v>
      </c>
    </row>
    <row r="21" spans="1:7" ht="39" customHeight="1" thickBot="1">
      <c r="A21" s="743"/>
      <c r="B21" s="744"/>
      <c r="C21" s="483" t="s">
        <v>321</v>
      </c>
      <c r="D21" s="484">
        <v>0</v>
      </c>
      <c r="E21" s="485">
        <v>1983860.63</v>
      </c>
      <c r="F21" s="494">
        <v>0</v>
      </c>
      <c r="G21" s="487">
        <f>D21+E21</f>
        <v>1983860.63</v>
      </c>
    </row>
    <row r="22" spans="1:7" ht="13.5" thickBot="1">
      <c r="A22" s="743"/>
      <c r="B22" s="744"/>
      <c r="C22" s="488" t="s">
        <v>318</v>
      </c>
      <c r="D22" s="489">
        <v>0</v>
      </c>
      <c r="E22" s="490">
        <f>SUM(E20:E21)</f>
        <v>2333953.69</v>
      </c>
      <c r="F22" s="495">
        <f>SUM(F20:F21)</f>
        <v>0</v>
      </c>
      <c r="G22" s="492">
        <f>SUM(G20:G21)</f>
        <v>2333953.69</v>
      </c>
    </row>
    <row r="23" spans="1:7" ht="13.5" thickBot="1">
      <c r="A23" s="743" t="s">
        <v>302</v>
      </c>
      <c r="B23" s="744" t="s">
        <v>303</v>
      </c>
      <c r="C23" s="478" t="s">
        <v>320</v>
      </c>
      <c r="D23" s="493">
        <v>0</v>
      </c>
      <c r="E23" s="480">
        <v>50000</v>
      </c>
      <c r="F23" s="493">
        <v>50000</v>
      </c>
      <c r="G23" s="482">
        <f>D23+E23+F23</f>
        <v>100000</v>
      </c>
    </row>
    <row r="24" spans="1:7" ht="36" customHeight="1" thickBot="1">
      <c r="A24" s="743"/>
      <c r="B24" s="744"/>
      <c r="C24" s="483" t="s">
        <v>321</v>
      </c>
      <c r="D24" s="494">
        <v>0</v>
      </c>
      <c r="E24" s="485">
        <v>240000</v>
      </c>
      <c r="F24" s="494">
        <v>240000</v>
      </c>
      <c r="G24" s="487">
        <f>D24+E24+F24</f>
        <v>480000</v>
      </c>
    </row>
    <row r="25" spans="1:7" ht="13.5" thickBot="1">
      <c r="A25" s="743"/>
      <c r="B25" s="744"/>
      <c r="C25" s="488" t="s">
        <v>318</v>
      </c>
      <c r="D25" s="495">
        <f>SUM(D23:D24)</f>
        <v>0</v>
      </c>
      <c r="E25" s="490">
        <f>SUM(E23:E24)</f>
        <v>290000</v>
      </c>
      <c r="F25" s="495">
        <f>SUM(F23:F24)</f>
        <v>290000</v>
      </c>
      <c r="G25" s="492">
        <f>SUM(G23:G24)</f>
        <v>580000</v>
      </c>
    </row>
    <row r="26" spans="1:7" ht="13.5" thickBot="1">
      <c r="A26" s="743" t="s">
        <v>304</v>
      </c>
      <c r="B26" s="744" t="s">
        <v>305</v>
      </c>
      <c r="C26" s="478" t="s">
        <v>320</v>
      </c>
      <c r="D26" s="493">
        <v>0</v>
      </c>
      <c r="E26" s="480">
        <v>45000</v>
      </c>
      <c r="F26" s="493">
        <v>35000</v>
      </c>
      <c r="G26" s="482">
        <f>D26+E26+F26</f>
        <v>80000</v>
      </c>
    </row>
    <row r="27" spans="1:7" ht="39.75" customHeight="1" thickBot="1">
      <c r="A27" s="743"/>
      <c r="B27" s="744"/>
      <c r="C27" s="483" t="s">
        <v>321</v>
      </c>
      <c r="D27" s="494">
        <v>0</v>
      </c>
      <c r="E27" s="485">
        <v>210000</v>
      </c>
      <c r="F27" s="494">
        <v>140000</v>
      </c>
      <c r="G27" s="487">
        <f>D27+E27+F27</f>
        <v>350000</v>
      </c>
    </row>
    <row r="28" spans="1:7" ht="13.5" thickBot="1">
      <c r="A28" s="743"/>
      <c r="B28" s="744"/>
      <c r="C28" s="488" t="s">
        <v>318</v>
      </c>
      <c r="D28" s="495">
        <f>SUM(D26:D27)</f>
        <v>0</v>
      </c>
      <c r="E28" s="490">
        <f>SUM(E26:E27)</f>
        <v>255000</v>
      </c>
      <c r="F28" s="495">
        <f>SUM(F26:F27)</f>
        <v>175000</v>
      </c>
      <c r="G28" s="492">
        <f>SUM(G26:G27)</f>
        <v>430000</v>
      </c>
    </row>
    <row r="29" spans="1:7" ht="13.5" thickBot="1">
      <c r="A29" s="496"/>
      <c r="B29" s="496"/>
      <c r="C29" s="497" t="s">
        <v>323</v>
      </c>
      <c r="D29" s="498">
        <f>D19+D22+D25+D28</f>
        <v>3660</v>
      </c>
      <c r="E29" s="498">
        <f>SUM(E19,E22,E25,E28,)</f>
        <v>5733580.699999999</v>
      </c>
      <c r="F29" s="498">
        <f>SUM(F19,F22,F25,F28,)</f>
        <v>2670578.89</v>
      </c>
      <c r="G29" s="499">
        <f>SUM(G19,G22,G25,G28,)</f>
        <v>8407819.59</v>
      </c>
    </row>
  </sheetData>
  <mergeCells count="9">
    <mergeCell ref="A4:H4"/>
    <mergeCell ref="A17:A19"/>
    <mergeCell ref="B17:B19"/>
    <mergeCell ref="A20:A22"/>
    <mergeCell ref="B20:B22"/>
    <mergeCell ref="A23:A25"/>
    <mergeCell ref="B23:B25"/>
    <mergeCell ref="A26:A28"/>
    <mergeCell ref="B26:B2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P52"/>
  <sheetViews>
    <sheetView workbookViewId="0" topLeftCell="A1">
      <selection activeCell="A1" sqref="A1:IV16384"/>
    </sheetView>
  </sheetViews>
  <sheetFormatPr defaultColWidth="9.00390625" defaultRowHeight="12.75"/>
  <cols>
    <col min="1" max="1" width="3.125" style="0" customWidth="1"/>
    <col min="2" max="2" width="11.875" style="0" customWidth="1"/>
    <col min="3" max="3" width="10.75390625" style="0" customWidth="1"/>
    <col min="4" max="5" width="10.875" style="0" customWidth="1"/>
    <col min="6" max="6" width="10.625" style="0" customWidth="1"/>
    <col min="7" max="7" width="9.75390625" style="0" customWidth="1"/>
    <col min="8" max="8" width="10.25390625" style="0" customWidth="1"/>
    <col min="9" max="9" width="8.625" style="0" customWidth="1"/>
    <col min="10" max="10" width="10.125" style="0" customWidth="1"/>
    <col min="11" max="11" width="10.75390625" style="0" customWidth="1"/>
    <col min="13" max="13" width="7.875" style="0" customWidth="1"/>
    <col min="14" max="14" width="10.75390625" style="0" customWidth="1"/>
    <col min="15" max="15" width="10.375" style="0" customWidth="1"/>
    <col min="16" max="16" width="7.00390625" style="0" customWidth="1"/>
  </cols>
  <sheetData>
    <row r="2" spans="1:16" ht="15">
      <c r="A2" s="766" t="s">
        <v>324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6"/>
      <c r="O2" s="766"/>
      <c r="P2" s="290"/>
    </row>
    <row r="3" spans="1:15" ht="15">
      <c r="A3" s="766" t="s">
        <v>325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</row>
    <row r="4" spans="1:15" ht="15">
      <c r="A4" s="766" t="s">
        <v>326</v>
      </c>
      <c r="B4" s="766"/>
      <c r="C4" s="766"/>
      <c r="D4" s="766"/>
      <c r="E4" s="766"/>
      <c r="F4" s="766"/>
      <c r="G4" s="766"/>
      <c r="H4" s="766"/>
      <c r="I4" s="766"/>
      <c r="J4" s="766"/>
      <c r="K4" s="766"/>
      <c r="L4" s="766"/>
      <c r="M4" s="766"/>
      <c r="N4" s="766"/>
      <c r="O4" s="766"/>
    </row>
    <row r="5" spans="1:16" ht="12.75">
      <c r="A5" s="500"/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P5" s="501" t="s">
        <v>327</v>
      </c>
    </row>
    <row r="6" spans="1:16" ht="12.75">
      <c r="A6" s="500"/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767" t="s">
        <v>87</v>
      </c>
      <c r="M6" s="767"/>
      <c r="N6" s="767"/>
      <c r="O6" s="767"/>
      <c r="P6" s="767"/>
    </row>
    <row r="7" spans="1:16" ht="12.75">
      <c r="A7" s="502"/>
      <c r="B7" s="290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P7" s="503"/>
    </row>
    <row r="8" spans="1:16" ht="12.75" customHeight="1">
      <c r="A8" s="765" t="s">
        <v>312</v>
      </c>
      <c r="B8" s="765" t="s">
        <v>102</v>
      </c>
      <c r="C8" s="757" t="s">
        <v>328</v>
      </c>
      <c r="D8" s="765" t="s">
        <v>91</v>
      </c>
      <c r="E8" s="765"/>
      <c r="F8" s="763" t="s">
        <v>329</v>
      </c>
      <c r="G8" s="764"/>
      <c r="H8" s="764"/>
      <c r="I8" s="764"/>
      <c r="J8" s="764"/>
      <c r="K8" s="764"/>
      <c r="L8" s="764"/>
      <c r="M8" s="764"/>
      <c r="N8" s="764"/>
      <c r="O8" s="764"/>
      <c r="P8" s="753"/>
    </row>
    <row r="9" spans="1:16" ht="12.75">
      <c r="A9" s="765"/>
      <c r="B9" s="765"/>
      <c r="C9" s="757"/>
      <c r="D9" s="757" t="s">
        <v>330</v>
      </c>
      <c r="E9" s="757" t="s">
        <v>331</v>
      </c>
      <c r="F9" s="763" t="s">
        <v>332</v>
      </c>
      <c r="G9" s="764"/>
      <c r="H9" s="764"/>
      <c r="I9" s="764"/>
      <c r="J9" s="764"/>
      <c r="K9" s="764"/>
      <c r="L9" s="764"/>
      <c r="M9" s="764"/>
      <c r="N9" s="764"/>
      <c r="O9" s="764"/>
      <c r="P9" s="753"/>
    </row>
    <row r="10" spans="1:16" ht="12.75">
      <c r="A10" s="765"/>
      <c r="B10" s="765"/>
      <c r="C10" s="757"/>
      <c r="D10" s="757"/>
      <c r="E10" s="757"/>
      <c r="F10" s="757" t="s">
        <v>333</v>
      </c>
      <c r="G10" s="763" t="s">
        <v>236</v>
      </c>
      <c r="H10" s="764"/>
      <c r="I10" s="764"/>
      <c r="J10" s="764"/>
      <c r="K10" s="764"/>
      <c r="L10" s="764"/>
      <c r="M10" s="764"/>
      <c r="N10" s="764"/>
      <c r="O10" s="764"/>
      <c r="P10" s="753"/>
    </row>
    <row r="11" spans="1:16" ht="12.75">
      <c r="A11" s="765"/>
      <c r="B11" s="765"/>
      <c r="C11" s="757"/>
      <c r="D11" s="757"/>
      <c r="E11" s="757"/>
      <c r="F11" s="757"/>
      <c r="G11" s="765" t="s">
        <v>334</v>
      </c>
      <c r="H11" s="765"/>
      <c r="I11" s="765"/>
      <c r="J11" s="765"/>
      <c r="K11" s="763" t="s">
        <v>335</v>
      </c>
      <c r="L11" s="764"/>
      <c r="M11" s="764"/>
      <c r="N11" s="764"/>
      <c r="O11" s="764"/>
      <c r="P11" s="753"/>
    </row>
    <row r="12" spans="1:16" ht="12.75">
      <c r="A12" s="765"/>
      <c r="B12" s="765"/>
      <c r="C12" s="757"/>
      <c r="D12" s="757"/>
      <c r="E12" s="757"/>
      <c r="F12" s="757"/>
      <c r="G12" s="757" t="s">
        <v>336</v>
      </c>
      <c r="H12" s="765" t="s">
        <v>337</v>
      </c>
      <c r="I12" s="765"/>
      <c r="J12" s="765"/>
      <c r="K12" s="757" t="s">
        <v>338</v>
      </c>
      <c r="L12" s="758" t="s">
        <v>337</v>
      </c>
      <c r="M12" s="759"/>
      <c r="N12" s="759"/>
      <c r="O12" s="759"/>
      <c r="P12" s="753"/>
    </row>
    <row r="13" spans="1:16" ht="68.25" customHeight="1">
      <c r="A13" s="765"/>
      <c r="B13" s="765"/>
      <c r="C13" s="757"/>
      <c r="D13" s="757"/>
      <c r="E13" s="757"/>
      <c r="F13" s="757"/>
      <c r="G13" s="757"/>
      <c r="H13" s="504" t="s">
        <v>339</v>
      </c>
      <c r="I13" s="504" t="s">
        <v>340</v>
      </c>
      <c r="J13" s="504" t="s">
        <v>341</v>
      </c>
      <c r="K13" s="757"/>
      <c r="L13" s="504" t="s">
        <v>342</v>
      </c>
      <c r="M13" s="504" t="s">
        <v>339</v>
      </c>
      <c r="N13" s="504" t="s">
        <v>343</v>
      </c>
      <c r="O13" s="504" t="s">
        <v>344</v>
      </c>
      <c r="P13" s="505" t="s">
        <v>345</v>
      </c>
    </row>
    <row r="14" spans="1:16" ht="12.75">
      <c r="A14" s="506">
        <v>1</v>
      </c>
      <c r="B14" s="506">
        <v>2</v>
      </c>
      <c r="C14" s="506">
        <v>3</v>
      </c>
      <c r="D14" s="506">
        <v>4</v>
      </c>
      <c r="E14" s="506">
        <v>5</v>
      </c>
      <c r="F14" s="506">
        <v>6</v>
      </c>
      <c r="G14" s="506">
        <v>7</v>
      </c>
      <c r="H14" s="506">
        <v>8</v>
      </c>
      <c r="I14" s="506">
        <v>9</v>
      </c>
      <c r="J14" s="506">
        <v>10</v>
      </c>
      <c r="K14" s="506">
        <v>11</v>
      </c>
      <c r="L14" s="506">
        <v>12</v>
      </c>
      <c r="M14" s="506">
        <v>13</v>
      </c>
      <c r="N14" s="506">
        <v>14</v>
      </c>
      <c r="O14" s="506">
        <v>15</v>
      </c>
      <c r="P14" s="507">
        <v>16</v>
      </c>
    </row>
    <row r="15" spans="1:16" ht="33.75">
      <c r="A15" s="508">
        <v>2</v>
      </c>
      <c r="B15" s="509" t="s">
        <v>346</v>
      </c>
      <c r="C15" s="511">
        <v>589787.43</v>
      </c>
      <c r="D15" s="511">
        <v>348071.43</v>
      </c>
      <c r="E15" s="511">
        <v>241716</v>
      </c>
      <c r="F15" s="511">
        <f aca="true" t="shared" si="0" ref="F15:P15">F19</f>
        <v>589787.4299999999</v>
      </c>
      <c r="G15" s="511">
        <v>348071.43</v>
      </c>
      <c r="H15" s="511">
        <v>0</v>
      </c>
      <c r="I15" s="511">
        <f t="shared" si="0"/>
        <v>0</v>
      </c>
      <c r="J15" s="511">
        <f t="shared" si="0"/>
        <v>348071.43</v>
      </c>
      <c r="K15" s="511">
        <f t="shared" si="0"/>
        <v>241716</v>
      </c>
      <c r="L15" s="511">
        <f t="shared" si="0"/>
        <v>0</v>
      </c>
      <c r="M15" s="511">
        <f t="shared" si="0"/>
        <v>0</v>
      </c>
      <c r="N15" s="511">
        <v>0</v>
      </c>
      <c r="O15" s="511">
        <v>241716</v>
      </c>
      <c r="P15" s="511">
        <f t="shared" si="0"/>
        <v>0</v>
      </c>
    </row>
    <row r="16" spans="1:16" ht="15" customHeight="1">
      <c r="A16" s="512"/>
      <c r="B16" s="513" t="s">
        <v>347</v>
      </c>
      <c r="C16" s="748" t="s">
        <v>348</v>
      </c>
      <c r="D16" s="749"/>
      <c r="E16" s="749"/>
      <c r="F16" s="749"/>
      <c r="G16" s="749"/>
      <c r="H16" s="749"/>
      <c r="I16" s="749"/>
      <c r="J16" s="749"/>
      <c r="K16" s="749"/>
      <c r="L16" s="749"/>
      <c r="M16" s="749"/>
      <c r="N16" s="749"/>
      <c r="O16" s="750"/>
      <c r="P16" s="514"/>
    </row>
    <row r="17" spans="1:16" ht="12.75" customHeight="1">
      <c r="A17" s="515"/>
      <c r="B17" s="516" t="s">
        <v>349</v>
      </c>
      <c r="C17" s="760" t="s">
        <v>350</v>
      </c>
      <c r="D17" s="761"/>
      <c r="E17" s="761"/>
      <c r="F17" s="761"/>
      <c r="G17" s="761"/>
      <c r="H17" s="761"/>
      <c r="I17" s="761"/>
      <c r="J17" s="761"/>
      <c r="K17" s="761"/>
      <c r="L17" s="761"/>
      <c r="M17" s="761"/>
      <c r="N17" s="761"/>
      <c r="O17" s="762"/>
      <c r="P17" s="514"/>
    </row>
    <row r="18" spans="1:16" ht="12.75">
      <c r="A18" s="517" t="s">
        <v>351</v>
      </c>
      <c r="B18" s="518" t="s">
        <v>352</v>
      </c>
      <c r="C18" s="754" t="s">
        <v>353</v>
      </c>
      <c r="D18" s="755"/>
      <c r="E18" s="755"/>
      <c r="F18" s="755"/>
      <c r="G18" s="755"/>
      <c r="H18" s="755"/>
      <c r="I18" s="755"/>
      <c r="J18" s="755"/>
      <c r="K18" s="755"/>
      <c r="L18" s="755"/>
      <c r="M18" s="755"/>
      <c r="N18" s="755"/>
      <c r="O18" s="756"/>
      <c r="P18" s="514"/>
    </row>
    <row r="19" spans="1:16" ht="12.75">
      <c r="A19" s="519"/>
      <c r="B19" s="520" t="s">
        <v>354</v>
      </c>
      <c r="C19" s="511">
        <v>589787.43</v>
      </c>
      <c r="D19" s="521">
        <v>348071.43</v>
      </c>
      <c r="E19" s="521">
        <v>241716</v>
      </c>
      <c r="F19" s="521">
        <f>G19+K19</f>
        <v>589787.4299999999</v>
      </c>
      <c r="G19" s="511">
        <v>348071.43</v>
      </c>
      <c r="H19" s="511">
        <v>0</v>
      </c>
      <c r="I19" s="511">
        <v>0</v>
      </c>
      <c r="J19" s="511">
        <v>348071.43</v>
      </c>
      <c r="K19" s="511">
        <f>SUM(L19,M19,N19,O19,P19)</f>
        <v>241716</v>
      </c>
      <c r="L19" s="511">
        <v>0</v>
      </c>
      <c r="M19" s="511">
        <v>0</v>
      </c>
      <c r="N19" s="511">
        <v>0</v>
      </c>
      <c r="O19" s="511">
        <v>241716</v>
      </c>
      <c r="P19" s="511">
        <v>0</v>
      </c>
    </row>
    <row r="20" spans="1:16" ht="12.75">
      <c r="A20" s="519"/>
      <c r="B20" s="522" t="s">
        <v>316</v>
      </c>
      <c r="C20" s="511">
        <v>589787.43</v>
      </c>
      <c r="D20" s="511">
        <v>348071.43</v>
      </c>
      <c r="E20" s="511">
        <v>241716</v>
      </c>
      <c r="F20" s="511">
        <f>G20+K20</f>
        <v>589787.4299999999</v>
      </c>
      <c r="G20" s="511">
        <v>348071.43</v>
      </c>
      <c r="H20" s="523">
        <v>0</v>
      </c>
      <c r="I20" s="523">
        <v>0</v>
      </c>
      <c r="J20" s="523">
        <v>348071.43</v>
      </c>
      <c r="K20" s="511">
        <f>SUM(L20,M20,N20,O20,P20)</f>
        <v>241716</v>
      </c>
      <c r="L20" s="523">
        <v>0</v>
      </c>
      <c r="M20" s="523">
        <v>0</v>
      </c>
      <c r="N20" s="523">
        <v>0</v>
      </c>
      <c r="O20" s="511">
        <v>241716</v>
      </c>
      <c r="P20" s="523">
        <v>0</v>
      </c>
    </row>
    <row r="21" spans="1:16" ht="12.75">
      <c r="A21" s="519"/>
      <c r="B21" s="513" t="s">
        <v>347</v>
      </c>
      <c r="C21" s="748" t="s">
        <v>348</v>
      </c>
      <c r="D21" s="749"/>
      <c r="E21" s="749"/>
      <c r="F21" s="749"/>
      <c r="G21" s="749"/>
      <c r="H21" s="749"/>
      <c r="I21" s="749"/>
      <c r="J21" s="749"/>
      <c r="K21" s="749"/>
      <c r="L21" s="749"/>
      <c r="M21" s="749"/>
      <c r="N21" s="749"/>
      <c r="O21" s="750"/>
      <c r="P21" s="523"/>
    </row>
    <row r="22" spans="1:16" ht="12.75">
      <c r="A22" s="519"/>
      <c r="B22" s="516" t="s">
        <v>349</v>
      </c>
      <c r="C22" s="745" t="s">
        <v>355</v>
      </c>
      <c r="D22" s="746"/>
      <c r="E22" s="746"/>
      <c r="F22" s="746"/>
      <c r="G22" s="746"/>
      <c r="H22" s="746"/>
      <c r="I22" s="746"/>
      <c r="J22" s="746"/>
      <c r="K22" s="746"/>
      <c r="L22" s="746"/>
      <c r="M22" s="746"/>
      <c r="N22" s="746"/>
      <c r="O22" s="747"/>
      <c r="P22" s="523"/>
    </row>
    <row r="23" spans="1:16" ht="12.75">
      <c r="A23" s="524" t="s">
        <v>356</v>
      </c>
      <c r="B23" s="518" t="s">
        <v>352</v>
      </c>
      <c r="C23" s="745" t="s">
        <v>357</v>
      </c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7"/>
      <c r="P23" s="523"/>
    </row>
    <row r="24" spans="1:16" ht="12.75">
      <c r="A24" s="524"/>
      <c r="B24" s="520" t="s">
        <v>354</v>
      </c>
      <c r="C24" s="511">
        <f>SUM(C25:C26)</f>
        <v>580000</v>
      </c>
      <c r="D24" s="511">
        <f>SUM(D25:D26)</f>
        <v>343219</v>
      </c>
      <c r="E24" s="511">
        <f>SUM(E25:E26)</f>
        <v>236781</v>
      </c>
      <c r="F24" s="511">
        <f>K24+G24</f>
        <v>580000</v>
      </c>
      <c r="G24" s="511">
        <f>SUM(H24:J24)</f>
        <v>343219</v>
      </c>
      <c r="H24" s="511"/>
      <c r="I24" s="511"/>
      <c r="J24" s="511">
        <f>D24</f>
        <v>343219</v>
      </c>
      <c r="K24" s="511">
        <f>SUM(K25:K26)</f>
        <v>236781</v>
      </c>
      <c r="L24" s="511">
        <f>SUM(L25:L26)</f>
        <v>0</v>
      </c>
      <c r="M24" s="511">
        <f>SUM(M25:M26)</f>
        <v>0</v>
      </c>
      <c r="N24" s="511">
        <f>SUM(N25:N26)</f>
        <v>0</v>
      </c>
      <c r="O24" s="511">
        <f>SUM(O25:O26)</f>
        <v>236781</v>
      </c>
      <c r="P24" s="523">
        <v>0</v>
      </c>
    </row>
    <row r="25" spans="1:16" ht="12.75">
      <c r="A25" s="524"/>
      <c r="B25" s="522" t="s">
        <v>316</v>
      </c>
      <c r="C25" s="525">
        <v>278000</v>
      </c>
      <c r="D25" s="511">
        <f>C25-E25</f>
        <v>163736</v>
      </c>
      <c r="E25" s="523">
        <v>114264</v>
      </c>
      <c r="F25" s="511">
        <f>K25+G25</f>
        <v>278000</v>
      </c>
      <c r="G25" s="511">
        <f>SUM(H25:J25)</f>
        <v>163736</v>
      </c>
      <c r="H25" s="523"/>
      <c r="I25" s="523"/>
      <c r="J25" s="511">
        <f>D25</f>
        <v>163736</v>
      </c>
      <c r="K25" s="511">
        <f>SUM(L25:O25)</f>
        <v>114264</v>
      </c>
      <c r="L25" s="523"/>
      <c r="M25" s="523"/>
      <c r="N25" s="523"/>
      <c r="O25" s="511">
        <f>E25</f>
        <v>114264</v>
      </c>
      <c r="P25" s="523"/>
    </row>
    <row r="26" spans="1:16" ht="12.75">
      <c r="A26" s="524"/>
      <c r="B26" s="526" t="s">
        <v>358</v>
      </c>
      <c r="C26" s="511">
        <v>302000</v>
      </c>
      <c r="D26" s="511">
        <f>C26-E26</f>
        <v>179483</v>
      </c>
      <c r="E26" s="523">
        <v>122517</v>
      </c>
      <c r="F26" s="511">
        <f>K26+G26</f>
        <v>302000</v>
      </c>
      <c r="G26" s="511">
        <f>SUM(H26:J26)</f>
        <v>179483</v>
      </c>
      <c r="H26" s="523"/>
      <c r="I26" s="523"/>
      <c r="J26" s="511">
        <f>D26</f>
        <v>179483</v>
      </c>
      <c r="K26" s="511">
        <f>SUM(L26:O26)</f>
        <v>122517</v>
      </c>
      <c r="L26" s="523"/>
      <c r="M26" s="523"/>
      <c r="N26" s="523"/>
      <c r="O26" s="511">
        <f>E26</f>
        <v>122517</v>
      </c>
      <c r="P26" s="523"/>
    </row>
    <row r="27" spans="1:16" ht="12.75">
      <c r="A27" s="524"/>
      <c r="B27" s="526"/>
      <c r="C27" s="527"/>
      <c r="D27" s="528"/>
      <c r="E27" s="528"/>
      <c r="F27" s="528"/>
      <c r="G27" s="528"/>
      <c r="H27" s="529"/>
      <c r="I27" s="529"/>
      <c r="J27" s="529"/>
      <c r="K27" s="528"/>
      <c r="L27" s="529"/>
      <c r="M27" s="529"/>
      <c r="N27" s="529"/>
      <c r="O27" s="530"/>
      <c r="P27" s="523"/>
    </row>
    <row r="28" spans="1:16" ht="12.75">
      <c r="A28" s="524"/>
      <c r="B28" s="513" t="s">
        <v>347</v>
      </c>
      <c r="C28" s="748" t="s">
        <v>348</v>
      </c>
      <c r="D28" s="749"/>
      <c r="E28" s="749"/>
      <c r="F28" s="749"/>
      <c r="G28" s="749"/>
      <c r="H28" s="749"/>
      <c r="I28" s="749"/>
      <c r="J28" s="749"/>
      <c r="K28" s="749"/>
      <c r="L28" s="749"/>
      <c r="M28" s="749"/>
      <c r="N28" s="749"/>
      <c r="O28" s="750"/>
      <c r="P28" s="523"/>
    </row>
    <row r="29" spans="1:16" ht="12.75">
      <c r="A29" s="524"/>
      <c r="B29" s="516" t="s">
        <v>349</v>
      </c>
      <c r="C29" s="745" t="s">
        <v>355</v>
      </c>
      <c r="D29" s="746"/>
      <c r="E29" s="746"/>
      <c r="F29" s="746"/>
      <c r="G29" s="746"/>
      <c r="H29" s="746"/>
      <c r="I29" s="746"/>
      <c r="J29" s="746"/>
      <c r="K29" s="746"/>
      <c r="L29" s="746"/>
      <c r="M29" s="746"/>
      <c r="N29" s="746"/>
      <c r="O29" s="747"/>
      <c r="P29" s="523"/>
    </row>
    <row r="30" spans="1:16" ht="12.75">
      <c r="A30" s="524" t="s">
        <v>359</v>
      </c>
      <c r="B30" s="518" t="s">
        <v>352</v>
      </c>
      <c r="C30" s="751" t="s">
        <v>360</v>
      </c>
      <c r="D30" s="752"/>
      <c r="E30" s="752"/>
      <c r="F30" s="752"/>
      <c r="G30" s="752"/>
      <c r="H30" s="752"/>
      <c r="I30" s="752"/>
      <c r="J30" s="752"/>
      <c r="K30" s="752"/>
      <c r="L30" s="752"/>
      <c r="M30" s="752"/>
      <c r="N30" s="752"/>
      <c r="O30" s="753"/>
      <c r="P30" s="523"/>
    </row>
    <row r="31" spans="1:16" ht="12.75">
      <c r="A31" s="519"/>
      <c r="B31" s="520" t="s">
        <v>354</v>
      </c>
      <c r="C31" s="511">
        <f>SUM(C32:C33)</f>
        <v>430000</v>
      </c>
      <c r="D31" s="511">
        <f aca="true" t="shared" si="1" ref="D31:O31">SUM(D32:D33)</f>
        <v>281611</v>
      </c>
      <c r="E31" s="511">
        <f t="shared" si="1"/>
        <v>148389</v>
      </c>
      <c r="F31" s="511">
        <f>K31+G31</f>
        <v>430000</v>
      </c>
      <c r="G31" s="511">
        <f>SUM(H31:J31)</f>
        <v>281611</v>
      </c>
      <c r="H31" s="511"/>
      <c r="I31" s="511"/>
      <c r="J31" s="511">
        <f>D31</f>
        <v>281611</v>
      </c>
      <c r="K31" s="511">
        <f t="shared" si="1"/>
        <v>148389</v>
      </c>
      <c r="L31" s="511">
        <f t="shared" si="1"/>
        <v>0</v>
      </c>
      <c r="M31" s="511">
        <f t="shared" si="1"/>
        <v>0</v>
      </c>
      <c r="N31" s="511">
        <f t="shared" si="1"/>
        <v>0</v>
      </c>
      <c r="O31" s="511">
        <f t="shared" si="1"/>
        <v>148389</v>
      </c>
      <c r="P31" s="523"/>
    </row>
    <row r="32" spans="1:16" ht="12.75">
      <c r="A32" s="519"/>
      <c r="B32" s="522" t="s">
        <v>316</v>
      </c>
      <c r="C32" s="525">
        <v>255000</v>
      </c>
      <c r="D32" s="511">
        <f>C32-E32</f>
        <v>160892</v>
      </c>
      <c r="E32" s="511">
        <v>94108</v>
      </c>
      <c r="F32" s="511">
        <f>K32+G32</f>
        <v>255000</v>
      </c>
      <c r="G32" s="511">
        <f>SUM(H32:J32)</f>
        <v>160892</v>
      </c>
      <c r="H32" s="523"/>
      <c r="I32" s="523"/>
      <c r="J32" s="511">
        <f>D32</f>
        <v>160892</v>
      </c>
      <c r="K32" s="511">
        <f>SUM(L32:O32)</f>
        <v>94108</v>
      </c>
      <c r="L32" s="523"/>
      <c r="M32" s="523"/>
      <c r="N32" s="523"/>
      <c r="O32" s="511">
        <f>E32</f>
        <v>94108</v>
      </c>
      <c r="P32" s="523"/>
    </row>
    <row r="33" spans="1:16" ht="12.75">
      <c r="A33" s="519"/>
      <c r="B33" s="522" t="s">
        <v>317</v>
      </c>
      <c r="C33" s="511">
        <v>175000</v>
      </c>
      <c r="D33" s="511">
        <f>C33-E33</f>
        <v>120719</v>
      </c>
      <c r="E33" s="532">
        <v>54281</v>
      </c>
      <c r="F33" s="511">
        <f>K33+G33</f>
        <v>175000</v>
      </c>
      <c r="G33" s="511">
        <f>SUM(H33:J33)</f>
        <v>120719</v>
      </c>
      <c r="H33" s="523"/>
      <c r="I33" s="523"/>
      <c r="J33" s="511">
        <f>D33</f>
        <v>120719</v>
      </c>
      <c r="K33" s="511">
        <f>SUM(L33:O33)</f>
        <v>54281</v>
      </c>
      <c r="L33" s="523"/>
      <c r="M33" s="523"/>
      <c r="N33" s="523"/>
      <c r="O33" s="511">
        <f>E33</f>
        <v>54281</v>
      </c>
      <c r="P33" s="523"/>
    </row>
    <row r="34" spans="1:16" ht="12.75">
      <c r="A34" s="524" t="s">
        <v>361</v>
      </c>
      <c r="B34" s="522" t="s">
        <v>347</v>
      </c>
      <c r="C34" s="745" t="s">
        <v>362</v>
      </c>
      <c r="D34" s="746"/>
      <c r="E34" s="746"/>
      <c r="F34" s="746"/>
      <c r="G34" s="746"/>
      <c r="H34" s="746"/>
      <c r="I34" s="746"/>
      <c r="J34" s="746"/>
      <c r="K34" s="746"/>
      <c r="L34" s="746"/>
      <c r="M34" s="746"/>
      <c r="N34" s="746"/>
      <c r="O34" s="747"/>
      <c r="P34" s="523"/>
    </row>
    <row r="35" spans="1:16" ht="12.75">
      <c r="A35" s="519"/>
      <c r="B35" s="522" t="s">
        <v>363</v>
      </c>
      <c r="C35" s="745" t="s">
        <v>364</v>
      </c>
      <c r="D35" s="746"/>
      <c r="E35" s="746"/>
      <c r="F35" s="746"/>
      <c r="G35" s="746"/>
      <c r="H35" s="746"/>
      <c r="I35" s="746"/>
      <c r="J35" s="746"/>
      <c r="K35" s="746"/>
      <c r="L35" s="746"/>
      <c r="M35" s="746"/>
      <c r="N35" s="746"/>
      <c r="O35" s="747"/>
      <c r="P35" s="523"/>
    </row>
    <row r="36" spans="1:16" ht="12.75">
      <c r="A36" s="519"/>
      <c r="B36" s="522" t="s">
        <v>349</v>
      </c>
      <c r="C36" s="745" t="s">
        <v>365</v>
      </c>
      <c r="D36" s="746"/>
      <c r="E36" s="746"/>
      <c r="F36" s="746"/>
      <c r="G36" s="746"/>
      <c r="H36" s="746"/>
      <c r="I36" s="746"/>
      <c r="J36" s="746"/>
      <c r="K36" s="746"/>
      <c r="L36" s="746"/>
      <c r="M36" s="746"/>
      <c r="N36" s="746"/>
      <c r="O36" s="747"/>
      <c r="P36" s="523"/>
    </row>
    <row r="37" spans="1:16" ht="12.75">
      <c r="A37" s="519"/>
      <c r="B37" s="522" t="s">
        <v>366</v>
      </c>
      <c r="C37" s="745" t="s">
        <v>367</v>
      </c>
      <c r="D37" s="746"/>
      <c r="E37" s="746"/>
      <c r="F37" s="746"/>
      <c r="G37" s="746"/>
      <c r="H37" s="746"/>
      <c r="I37" s="746"/>
      <c r="J37" s="746"/>
      <c r="K37" s="746"/>
      <c r="L37" s="746"/>
      <c r="M37" s="746"/>
      <c r="N37" s="746"/>
      <c r="O37" s="747"/>
      <c r="P37" s="523"/>
    </row>
    <row r="38" spans="1:16" ht="12.75">
      <c r="A38" s="519"/>
      <c r="B38" s="522" t="s">
        <v>352</v>
      </c>
      <c r="C38" s="745" t="s">
        <v>368</v>
      </c>
      <c r="D38" s="746"/>
      <c r="E38" s="746"/>
      <c r="F38" s="746"/>
      <c r="G38" s="746"/>
      <c r="H38" s="746"/>
      <c r="I38" s="746"/>
      <c r="J38" s="746"/>
      <c r="K38" s="746"/>
      <c r="L38" s="746"/>
      <c r="M38" s="746"/>
      <c r="N38" s="746"/>
      <c r="O38" s="747"/>
      <c r="P38" s="523"/>
    </row>
    <row r="39" spans="1:16" ht="12.75">
      <c r="A39" s="519"/>
      <c r="B39" s="533" t="s">
        <v>354</v>
      </c>
      <c r="C39" s="534">
        <v>2333953.69</v>
      </c>
      <c r="D39" s="534">
        <v>350093.06</v>
      </c>
      <c r="E39" s="534">
        <v>1983860.63</v>
      </c>
      <c r="F39" s="534">
        <v>2333953.69</v>
      </c>
      <c r="G39" s="534">
        <v>350093.06</v>
      </c>
      <c r="H39" s="535">
        <v>0</v>
      </c>
      <c r="I39" s="535">
        <v>0</v>
      </c>
      <c r="J39" s="535">
        <v>350093.06</v>
      </c>
      <c r="K39" s="534">
        <v>1983860.63</v>
      </c>
      <c r="L39" s="535">
        <v>0</v>
      </c>
      <c r="M39" s="535">
        <v>0</v>
      </c>
      <c r="N39" s="535">
        <v>1388702.44</v>
      </c>
      <c r="O39" s="534">
        <v>595158.19</v>
      </c>
      <c r="P39" s="523"/>
    </row>
    <row r="40" spans="1:16" ht="12.75">
      <c r="A40" s="519"/>
      <c r="B40" s="522" t="s">
        <v>316</v>
      </c>
      <c r="C40" s="511">
        <v>2333953.69</v>
      </c>
      <c r="D40" s="511">
        <v>350093.06</v>
      </c>
      <c r="E40" s="511">
        <v>1983860.63</v>
      </c>
      <c r="F40" s="511">
        <v>2333953.69</v>
      </c>
      <c r="G40" s="511">
        <v>350093.06</v>
      </c>
      <c r="H40" s="523">
        <v>0</v>
      </c>
      <c r="I40" s="523">
        <v>0</v>
      </c>
      <c r="J40" s="523">
        <v>350093.06</v>
      </c>
      <c r="K40" s="511">
        <v>1983860.63</v>
      </c>
      <c r="L40" s="523">
        <v>0</v>
      </c>
      <c r="M40" s="523">
        <v>0</v>
      </c>
      <c r="N40" s="523">
        <v>1388702.44</v>
      </c>
      <c r="O40" s="511">
        <v>595158.19</v>
      </c>
      <c r="P40" s="523"/>
    </row>
    <row r="41" spans="1:16" ht="12.75">
      <c r="A41" s="524" t="s">
        <v>369</v>
      </c>
      <c r="B41" s="522" t="s">
        <v>347</v>
      </c>
      <c r="C41" s="745" t="s">
        <v>362</v>
      </c>
      <c r="D41" s="746"/>
      <c r="E41" s="746"/>
      <c r="F41" s="746"/>
      <c r="G41" s="746"/>
      <c r="H41" s="746"/>
      <c r="I41" s="746"/>
      <c r="J41" s="746"/>
      <c r="K41" s="746"/>
      <c r="L41" s="746"/>
      <c r="M41" s="746"/>
      <c r="N41" s="746"/>
      <c r="O41" s="747"/>
      <c r="P41" s="523"/>
    </row>
    <row r="42" spans="1:16" ht="12.75">
      <c r="A42" s="519"/>
      <c r="B42" s="522" t="s">
        <v>363</v>
      </c>
      <c r="C42" s="745" t="s">
        <v>364</v>
      </c>
      <c r="D42" s="746"/>
      <c r="E42" s="746"/>
      <c r="F42" s="746"/>
      <c r="G42" s="746"/>
      <c r="H42" s="746"/>
      <c r="I42" s="746"/>
      <c r="J42" s="746"/>
      <c r="K42" s="746"/>
      <c r="L42" s="746"/>
      <c r="M42" s="746"/>
      <c r="N42" s="746"/>
      <c r="O42" s="747"/>
      <c r="P42" s="523"/>
    </row>
    <row r="43" spans="1:16" ht="12.75">
      <c r="A43" s="519"/>
      <c r="B43" s="522" t="s">
        <v>349</v>
      </c>
      <c r="C43" s="745" t="s">
        <v>365</v>
      </c>
      <c r="D43" s="746"/>
      <c r="E43" s="746"/>
      <c r="F43" s="746"/>
      <c r="G43" s="746"/>
      <c r="H43" s="746"/>
      <c r="I43" s="746"/>
      <c r="J43" s="746"/>
      <c r="K43" s="746"/>
      <c r="L43" s="746"/>
      <c r="M43" s="746"/>
      <c r="N43" s="746"/>
      <c r="O43" s="747"/>
      <c r="P43" s="523"/>
    </row>
    <row r="44" spans="1:16" ht="12.75">
      <c r="A44" s="519"/>
      <c r="B44" s="522" t="s">
        <v>366</v>
      </c>
      <c r="C44" s="745" t="s">
        <v>367</v>
      </c>
      <c r="D44" s="746"/>
      <c r="E44" s="746"/>
      <c r="F44" s="746"/>
      <c r="G44" s="746"/>
      <c r="H44" s="746"/>
      <c r="I44" s="746"/>
      <c r="J44" s="746"/>
      <c r="K44" s="746"/>
      <c r="L44" s="746"/>
      <c r="M44" s="746"/>
      <c r="N44" s="746"/>
      <c r="O44" s="747"/>
      <c r="P44" s="523"/>
    </row>
    <row r="45" spans="1:16" ht="12.75">
      <c r="A45" s="519"/>
      <c r="B45" s="522" t="s">
        <v>352</v>
      </c>
      <c r="C45" s="745" t="s">
        <v>370</v>
      </c>
      <c r="D45" s="746"/>
      <c r="E45" s="746"/>
      <c r="F45" s="746"/>
      <c r="G45" s="746"/>
      <c r="H45" s="746"/>
      <c r="I45" s="746"/>
      <c r="J45" s="746"/>
      <c r="K45" s="746"/>
      <c r="L45" s="746"/>
      <c r="M45" s="746"/>
      <c r="N45" s="746"/>
      <c r="O45" s="747"/>
      <c r="P45" s="523"/>
    </row>
    <row r="46" spans="1:16" ht="12.75">
      <c r="A46" s="519"/>
      <c r="B46" s="533" t="s">
        <v>354</v>
      </c>
      <c r="C46" s="534">
        <v>5063865.9</v>
      </c>
      <c r="D46" s="534">
        <v>976865.9</v>
      </c>
      <c r="E46" s="534">
        <v>4087000</v>
      </c>
      <c r="F46" s="534">
        <v>5063865.9</v>
      </c>
      <c r="G46" s="534">
        <v>976865.9</v>
      </c>
      <c r="H46" s="535">
        <v>0</v>
      </c>
      <c r="I46" s="535">
        <v>0</v>
      </c>
      <c r="J46" s="535">
        <v>976865.9</v>
      </c>
      <c r="K46" s="534">
        <v>4087000</v>
      </c>
      <c r="L46" s="535">
        <v>0</v>
      </c>
      <c r="M46" s="535">
        <v>0</v>
      </c>
      <c r="N46" s="535">
        <v>0</v>
      </c>
      <c r="O46" s="534">
        <v>4087000</v>
      </c>
      <c r="P46" s="523"/>
    </row>
    <row r="47" spans="1:16" ht="12.75">
      <c r="A47" s="519"/>
      <c r="B47" s="522" t="s">
        <v>315</v>
      </c>
      <c r="C47" s="511">
        <v>3660</v>
      </c>
      <c r="D47" s="511">
        <v>3660</v>
      </c>
      <c r="E47" s="511">
        <v>0</v>
      </c>
      <c r="F47" s="511">
        <v>3660</v>
      </c>
      <c r="G47" s="511">
        <v>3660</v>
      </c>
      <c r="H47" s="523">
        <v>0</v>
      </c>
      <c r="I47" s="523">
        <v>0</v>
      </c>
      <c r="J47" s="523">
        <v>3660</v>
      </c>
      <c r="K47" s="511">
        <v>0</v>
      </c>
      <c r="L47" s="523">
        <v>0</v>
      </c>
      <c r="M47" s="523">
        <v>0</v>
      </c>
      <c r="N47" s="523">
        <v>0</v>
      </c>
      <c r="O47" s="511">
        <v>0</v>
      </c>
      <c r="P47" s="523"/>
    </row>
    <row r="48" spans="1:16" ht="12.75">
      <c r="A48" s="519"/>
      <c r="B48" s="522" t="s">
        <v>316</v>
      </c>
      <c r="C48" s="511">
        <v>2854627.01</v>
      </c>
      <c r="D48" s="511">
        <v>586627.01</v>
      </c>
      <c r="E48" s="511">
        <v>2268000</v>
      </c>
      <c r="F48" s="511">
        <v>2854627.01</v>
      </c>
      <c r="G48" s="511">
        <v>586627.01</v>
      </c>
      <c r="H48" s="523">
        <v>0</v>
      </c>
      <c r="I48" s="523">
        <v>0</v>
      </c>
      <c r="J48" s="523">
        <v>586627.01</v>
      </c>
      <c r="K48" s="511">
        <v>2268000</v>
      </c>
      <c r="L48" s="523">
        <v>0</v>
      </c>
      <c r="M48" s="523">
        <v>0</v>
      </c>
      <c r="N48" s="523">
        <v>0</v>
      </c>
      <c r="O48" s="511">
        <v>2268000</v>
      </c>
      <c r="P48" s="523"/>
    </row>
    <row r="49" spans="1:16" ht="12.75">
      <c r="A49" s="519"/>
      <c r="B49" s="522" t="s">
        <v>317</v>
      </c>
      <c r="C49" s="511">
        <v>2205578.89</v>
      </c>
      <c r="D49" s="511">
        <v>386578.89</v>
      </c>
      <c r="E49" s="511">
        <v>1819000</v>
      </c>
      <c r="F49" s="511">
        <v>2205578.89</v>
      </c>
      <c r="G49" s="511">
        <v>386578.89</v>
      </c>
      <c r="H49" s="523">
        <v>0</v>
      </c>
      <c r="I49" s="523">
        <v>0</v>
      </c>
      <c r="J49" s="523">
        <v>386578.89</v>
      </c>
      <c r="K49" s="511">
        <v>1819000</v>
      </c>
      <c r="L49" s="523">
        <v>0</v>
      </c>
      <c r="M49" s="523">
        <v>0</v>
      </c>
      <c r="N49" s="523">
        <v>0</v>
      </c>
      <c r="O49" s="511">
        <v>1819000</v>
      </c>
      <c r="P49" s="523"/>
    </row>
    <row r="50" spans="1:16" ht="12.75">
      <c r="A50" s="536"/>
      <c r="B50" s="537" t="s">
        <v>371</v>
      </c>
      <c r="C50" s="538">
        <v>8997607.02</v>
      </c>
      <c r="D50" s="538">
        <v>2299860.39</v>
      </c>
      <c r="E50" s="538">
        <v>6697746.63</v>
      </c>
      <c r="F50" s="538">
        <v>8997607.02</v>
      </c>
      <c r="G50" s="538">
        <v>2299860.39</v>
      </c>
      <c r="H50" s="538">
        <f aca="true" t="shared" si="2" ref="H50:P50">H19</f>
        <v>0</v>
      </c>
      <c r="I50" s="538">
        <f t="shared" si="2"/>
        <v>0</v>
      </c>
      <c r="J50" s="538">
        <v>2299860.39</v>
      </c>
      <c r="K50" s="538">
        <v>6697746.63</v>
      </c>
      <c r="L50" s="538">
        <f t="shared" si="2"/>
        <v>0</v>
      </c>
      <c r="M50" s="538">
        <f t="shared" si="2"/>
        <v>0</v>
      </c>
      <c r="N50" s="538">
        <v>1388702.44</v>
      </c>
      <c r="O50" s="538">
        <v>5309044.19</v>
      </c>
      <c r="P50" s="538">
        <f t="shared" si="2"/>
        <v>0</v>
      </c>
    </row>
    <row r="51" spans="1:16" ht="12.75">
      <c r="A51" s="539"/>
      <c r="B51" s="540"/>
      <c r="C51" s="540"/>
      <c r="D51" s="541"/>
      <c r="E51" s="542"/>
      <c r="F51" s="541"/>
      <c r="G51" s="540"/>
      <c r="H51" s="540"/>
      <c r="I51" s="540"/>
      <c r="J51" s="540"/>
      <c r="K51" s="540"/>
      <c r="L51" s="540"/>
      <c r="M51" s="540"/>
      <c r="N51" s="540"/>
      <c r="O51" s="540"/>
      <c r="P51" s="540"/>
    </row>
    <row r="52" ht="12.75">
      <c r="E52" s="543"/>
    </row>
  </sheetData>
  <mergeCells count="39">
    <mergeCell ref="A2:O2"/>
    <mergeCell ref="A3:O3"/>
    <mergeCell ref="A4:O4"/>
    <mergeCell ref="L6:P6"/>
    <mergeCell ref="A8:A13"/>
    <mergeCell ref="B8:B13"/>
    <mergeCell ref="C8:C13"/>
    <mergeCell ref="D8:E8"/>
    <mergeCell ref="F8:P8"/>
    <mergeCell ref="D9:D13"/>
    <mergeCell ref="E9:E13"/>
    <mergeCell ref="F9:P9"/>
    <mergeCell ref="F10:F13"/>
    <mergeCell ref="G10:P10"/>
    <mergeCell ref="G11:J11"/>
    <mergeCell ref="K11:P11"/>
    <mergeCell ref="G12:G13"/>
    <mergeCell ref="H12:J12"/>
    <mergeCell ref="K12:K13"/>
    <mergeCell ref="L12:P12"/>
    <mergeCell ref="C16:O16"/>
    <mergeCell ref="C17:O17"/>
    <mergeCell ref="C18:O18"/>
    <mergeCell ref="C21:O21"/>
    <mergeCell ref="C22:O22"/>
    <mergeCell ref="C23:O23"/>
    <mergeCell ref="C28:O28"/>
    <mergeCell ref="C29:O29"/>
    <mergeCell ref="C30:O30"/>
    <mergeCell ref="C34:O34"/>
    <mergeCell ref="C35:O35"/>
    <mergeCell ref="C36:O36"/>
    <mergeCell ref="C37:O37"/>
    <mergeCell ref="C38:O38"/>
    <mergeCell ref="C45:O45"/>
    <mergeCell ref="C41:O41"/>
    <mergeCell ref="C42:O42"/>
    <mergeCell ref="C43:O43"/>
    <mergeCell ref="C44:O4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IV16384"/>
    </sheetView>
  </sheetViews>
  <sheetFormatPr defaultColWidth="9.00390625" defaultRowHeight="12.75"/>
  <cols>
    <col min="1" max="1" width="6.375" style="0" customWidth="1"/>
    <col min="3" max="3" width="11.375" style="0" customWidth="1"/>
    <col min="4" max="4" width="11.75390625" style="0" customWidth="1"/>
    <col min="5" max="5" width="12.25390625" style="0" customWidth="1"/>
    <col min="6" max="6" width="12.75390625" style="0" customWidth="1"/>
    <col min="8" max="8" width="10.75390625" style="0" customWidth="1"/>
  </cols>
  <sheetData>
    <row r="1" ht="12.75">
      <c r="F1" s="290" t="s">
        <v>372</v>
      </c>
    </row>
    <row r="2" ht="12.75">
      <c r="F2" s="290" t="s">
        <v>87</v>
      </c>
    </row>
    <row r="4" spans="1:9" ht="12.75">
      <c r="A4" s="742" t="s">
        <v>373</v>
      </c>
      <c r="B4" s="742"/>
      <c r="C4" s="742"/>
      <c r="D4" s="742"/>
      <c r="E4" s="742"/>
      <c r="F4" s="742"/>
      <c r="G4" s="742"/>
      <c r="H4" s="742"/>
      <c r="I4" s="742"/>
    </row>
    <row r="5" spans="1:9" ht="12.75">
      <c r="A5" s="742" t="s">
        <v>374</v>
      </c>
      <c r="B5" s="742"/>
      <c r="C5" s="742"/>
      <c r="D5" s="742"/>
      <c r="E5" s="742"/>
      <c r="F5" s="742"/>
      <c r="G5" s="742"/>
      <c r="H5" s="742"/>
      <c r="I5" s="742"/>
    </row>
    <row r="6" spans="1:9" ht="12.75">
      <c r="A6" s="742" t="s">
        <v>375</v>
      </c>
      <c r="B6" s="742"/>
      <c r="C6" s="742"/>
      <c r="D6" s="742"/>
      <c r="E6" s="742"/>
      <c r="F6" s="742"/>
      <c r="G6" s="742"/>
      <c r="H6" s="742"/>
      <c r="I6" s="742"/>
    </row>
    <row r="7" spans="1:8" ht="12.75">
      <c r="A7" s="398"/>
      <c r="B7" s="398"/>
      <c r="C7" s="398"/>
      <c r="D7" s="398"/>
      <c r="E7" s="398"/>
      <c r="F7" s="398"/>
      <c r="G7" s="398"/>
      <c r="H7" s="398"/>
    </row>
    <row r="8" spans="1:10" ht="12.75">
      <c r="A8" s="450"/>
      <c r="B8" s="544"/>
      <c r="C8" s="450"/>
      <c r="D8" s="450"/>
      <c r="E8" s="545"/>
      <c r="F8" s="784" t="s">
        <v>236</v>
      </c>
      <c r="G8" s="784"/>
      <c r="H8" s="440"/>
      <c r="I8" s="458"/>
      <c r="J8" s="458"/>
    </row>
    <row r="9" spans="1:8" ht="12.75">
      <c r="A9" s="424"/>
      <c r="B9" s="424"/>
      <c r="C9" s="424"/>
      <c r="D9" s="424"/>
      <c r="E9" s="424"/>
      <c r="F9" s="776" t="s">
        <v>91</v>
      </c>
      <c r="G9" s="777"/>
      <c r="H9" s="450"/>
    </row>
    <row r="10" spans="1:8" ht="12.75">
      <c r="A10" s="424" t="s">
        <v>1</v>
      </c>
      <c r="B10" s="424" t="s">
        <v>376</v>
      </c>
      <c r="C10" s="424" t="s">
        <v>377</v>
      </c>
      <c r="D10" s="424" t="s">
        <v>101</v>
      </c>
      <c r="E10" s="546" t="s">
        <v>101</v>
      </c>
      <c r="F10" s="780" t="s">
        <v>249</v>
      </c>
      <c r="G10" s="781"/>
      <c r="H10" s="424" t="s">
        <v>378</v>
      </c>
    </row>
    <row r="11" spans="1:8" ht="12.75">
      <c r="A11" s="424"/>
      <c r="B11" s="424"/>
      <c r="C11" s="424" t="s">
        <v>108</v>
      </c>
      <c r="D11" s="424" t="s">
        <v>108</v>
      </c>
      <c r="E11" s="451" t="s">
        <v>3</v>
      </c>
      <c r="F11" s="782" t="s">
        <v>379</v>
      </c>
      <c r="G11" s="783"/>
      <c r="H11" s="424" t="s">
        <v>4</v>
      </c>
    </row>
    <row r="12" spans="1:8" ht="12.75">
      <c r="A12" s="424"/>
      <c r="B12" s="424"/>
      <c r="C12" s="424"/>
      <c r="D12" s="424" t="s">
        <v>380</v>
      </c>
      <c r="F12" s="782" t="s">
        <v>381</v>
      </c>
      <c r="G12" s="783"/>
      <c r="H12" s="424"/>
    </row>
    <row r="13" spans="1:8" ht="12.75">
      <c r="A13" s="548"/>
      <c r="B13" s="548"/>
      <c r="C13" s="548"/>
      <c r="D13" s="548"/>
      <c r="F13" s="774"/>
      <c r="G13" s="775"/>
      <c r="H13" s="548"/>
    </row>
    <row r="14" spans="1:8" ht="12.75">
      <c r="A14" s="419">
        <v>1</v>
      </c>
      <c r="B14" s="419">
        <v>2</v>
      </c>
      <c r="C14" s="419">
        <v>3</v>
      </c>
      <c r="D14" s="419">
        <v>4</v>
      </c>
      <c r="E14" s="419">
        <v>5</v>
      </c>
      <c r="F14" s="776">
        <v>6</v>
      </c>
      <c r="G14" s="777"/>
      <c r="H14" s="419">
        <v>7</v>
      </c>
    </row>
    <row r="15" spans="1:8" ht="12.75">
      <c r="A15" s="407">
        <v>750</v>
      </c>
      <c r="B15" s="407">
        <v>75011</v>
      </c>
      <c r="C15" s="426">
        <v>44884</v>
      </c>
      <c r="D15" s="426">
        <v>44884</v>
      </c>
      <c r="E15" s="426">
        <v>44884</v>
      </c>
      <c r="F15" s="778">
        <v>44884</v>
      </c>
      <c r="G15" s="779"/>
      <c r="H15" s="407" t="s">
        <v>74</v>
      </c>
    </row>
    <row r="16" spans="1:8" ht="12.75">
      <c r="A16" s="407">
        <v>751</v>
      </c>
      <c r="B16" s="407">
        <v>75101</v>
      </c>
      <c r="C16" s="426">
        <v>3000</v>
      </c>
      <c r="D16" s="426">
        <v>3000</v>
      </c>
      <c r="E16" s="426">
        <v>3000</v>
      </c>
      <c r="F16" s="769">
        <v>2400</v>
      </c>
      <c r="G16" s="770"/>
      <c r="H16" s="407" t="s">
        <v>74</v>
      </c>
    </row>
    <row r="17" spans="1:8" ht="12.75">
      <c r="A17" s="407">
        <v>851</v>
      </c>
      <c r="B17" s="407">
        <v>85195</v>
      </c>
      <c r="C17" s="438">
        <v>500</v>
      </c>
      <c r="D17" s="438">
        <v>500</v>
      </c>
      <c r="E17" s="438">
        <v>500</v>
      </c>
      <c r="F17" s="768" t="s">
        <v>74</v>
      </c>
      <c r="G17" s="666"/>
      <c r="H17" s="407" t="s">
        <v>74</v>
      </c>
    </row>
    <row r="18" spans="1:8" ht="12.75">
      <c r="A18" s="407">
        <v>852</v>
      </c>
      <c r="B18" s="407">
        <v>85212</v>
      </c>
      <c r="C18" s="426">
        <v>932700</v>
      </c>
      <c r="D18" s="426">
        <v>932700</v>
      </c>
      <c r="E18" s="426">
        <v>932700</v>
      </c>
      <c r="F18" s="769">
        <v>28846</v>
      </c>
      <c r="G18" s="770"/>
      <c r="H18" s="407" t="s">
        <v>74</v>
      </c>
    </row>
    <row r="19" spans="1:8" ht="12.75">
      <c r="A19" s="439"/>
      <c r="B19" s="407">
        <v>85213</v>
      </c>
      <c r="C19" s="426">
        <v>1000</v>
      </c>
      <c r="D19" s="426">
        <v>1000</v>
      </c>
      <c r="E19" s="426">
        <v>1000</v>
      </c>
      <c r="F19" s="771" t="s">
        <v>74</v>
      </c>
      <c r="G19" s="692"/>
      <c r="H19" s="439" t="s">
        <v>74</v>
      </c>
    </row>
    <row r="20" spans="1:8" ht="12.75">
      <c r="A20" s="423" t="s">
        <v>111</v>
      </c>
      <c r="B20" s="420"/>
      <c r="C20" s="421">
        <f>SUM(C15:C19)</f>
        <v>982084</v>
      </c>
      <c r="D20" s="421">
        <f>SUM(D15:D19)</f>
        <v>982084</v>
      </c>
      <c r="E20" s="421">
        <f>SUM(E15:E19)</f>
        <v>982084</v>
      </c>
      <c r="F20" s="772">
        <f>SUM(F15:F19)</f>
        <v>76130</v>
      </c>
      <c r="G20" s="773"/>
      <c r="H20" s="419" t="s">
        <v>74</v>
      </c>
    </row>
  </sheetData>
  <mergeCells count="16">
    <mergeCell ref="A4:I4"/>
    <mergeCell ref="A5:I5"/>
    <mergeCell ref="A6:I6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" sqref="A1:IV16384"/>
    </sheetView>
  </sheetViews>
  <sheetFormatPr defaultColWidth="9.00390625" defaultRowHeight="12.75"/>
  <cols>
    <col min="1" max="1" width="6.125" style="0" customWidth="1"/>
    <col min="2" max="2" width="8.75390625" style="0" customWidth="1"/>
    <col min="3" max="3" width="13.25390625" style="0" customWidth="1"/>
    <col min="4" max="4" width="12.375" style="0" customWidth="1"/>
    <col min="5" max="5" width="11.875" style="0" customWidth="1"/>
    <col min="6" max="6" width="20.75390625" style="0" customWidth="1"/>
    <col min="7" max="7" width="22.625" style="0" customWidth="1"/>
  </cols>
  <sheetData>
    <row r="1" ht="12.75">
      <c r="F1" s="290" t="s">
        <v>382</v>
      </c>
    </row>
    <row r="2" ht="12.75">
      <c r="F2" s="290" t="s">
        <v>87</v>
      </c>
    </row>
    <row r="4" spans="1:7" ht="60" customHeight="1">
      <c r="A4" s="787" t="s">
        <v>383</v>
      </c>
      <c r="B4" s="787"/>
      <c r="C4" s="787"/>
      <c r="D4" s="787"/>
      <c r="E4" s="787"/>
      <c r="F4" s="787"/>
      <c r="G4" s="787"/>
    </row>
    <row r="5" spans="1:7" ht="12.75">
      <c r="A5" s="554"/>
      <c r="B5" s="554"/>
      <c r="C5" s="554"/>
      <c r="D5" s="554"/>
      <c r="E5" s="554"/>
      <c r="F5" s="554"/>
      <c r="G5" s="555"/>
    </row>
    <row r="6" spans="1:7" ht="12.75">
      <c r="A6" s="788" t="s">
        <v>1</v>
      </c>
      <c r="B6" s="789" t="s">
        <v>376</v>
      </c>
      <c r="C6" s="792" t="s">
        <v>384</v>
      </c>
      <c r="D6" s="792" t="s">
        <v>385</v>
      </c>
      <c r="E6" s="792" t="s">
        <v>236</v>
      </c>
      <c r="F6" s="792"/>
      <c r="G6" s="792"/>
    </row>
    <row r="7" spans="1:7" ht="12.75">
      <c r="A7" s="788"/>
      <c r="B7" s="790"/>
      <c r="C7" s="788"/>
      <c r="D7" s="792"/>
      <c r="E7" s="792" t="s">
        <v>386</v>
      </c>
      <c r="F7" s="556" t="s">
        <v>91</v>
      </c>
      <c r="G7" s="792" t="s">
        <v>387</v>
      </c>
    </row>
    <row r="8" spans="1:7" ht="38.25">
      <c r="A8" s="788"/>
      <c r="B8" s="791"/>
      <c r="C8" s="788"/>
      <c r="D8" s="792"/>
      <c r="E8" s="792"/>
      <c r="F8" s="556" t="s">
        <v>388</v>
      </c>
      <c r="G8" s="792"/>
    </row>
    <row r="9" spans="1:7" ht="12.75">
      <c r="A9" s="557">
        <v>1</v>
      </c>
      <c r="B9" s="557">
        <v>2</v>
      </c>
      <c r="C9" s="557">
        <v>3</v>
      </c>
      <c r="D9" s="557">
        <v>4</v>
      </c>
      <c r="E9" s="557">
        <v>5</v>
      </c>
      <c r="F9" s="557">
        <v>6</v>
      </c>
      <c r="G9" s="557">
        <v>7</v>
      </c>
    </row>
    <row r="10" spans="1:7" ht="12.75">
      <c r="A10" s="558"/>
      <c r="B10" s="559"/>
      <c r="C10" s="558"/>
      <c r="D10" s="558"/>
      <c r="E10" s="558"/>
      <c r="F10" s="558"/>
      <c r="G10" s="558"/>
    </row>
    <row r="11" spans="1:8" ht="12.75">
      <c r="A11" s="560">
        <v>710</v>
      </c>
      <c r="B11" s="561">
        <v>71035</v>
      </c>
      <c r="C11" s="562">
        <v>700</v>
      </c>
      <c r="D11" s="563">
        <v>700</v>
      </c>
      <c r="E11" s="562">
        <v>700</v>
      </c>
      <c r="F11" s="564" t="s">
        <v>74</v>
      </c>
      <c r="G11" s="564" t="s">
        <v>74</v>
      </c>
      <c r="H11" s="565"/>
    </row>
    <row r="12" spans="1:13" ht="12.75">
      <c r="A12" s="434"/>
      <c r="B12" s="434"/>
      <c r="C12" s="434"/>
      <c r="D12" s="434"/>
      <c r="E12" s="434"/>
      <c r="F12" s="434"/>
      <c r="G12" s="434"/>
      <c r="H12" s="565"/>
      <c r="M12" s="1"/>
    </row>
    <row r="13" spans="1:8" ht="12.75" hidden="1">
      <c r="A13" s="566">
        <v>754</v>
      </c>
      <c r="B13" s="559">
        <v>75414</v>
      </c>
      <c r="C13" s="567">
        <v>400</v>
      </c>
      <c r="D13" s="568">
        <v>400</v>
      </c>
      <c r="E13" s="567">
        <v>400</v>
      </c>
      <c r="F13" s="567">
        <v>0</v>
      </c>
      <c r="G13" s="567">
        <v>0</v>
      </c>
      <c r="H13" s="565"/>
    </row>
    <row r="14" spans="1:8" ht="15">
      <c r="A14" s="785" t="s">
        <v>111</v>
      </c>
      <c r="B14" s="786"/>
      <c r="C14" s="569">
        <v>700</v>
      </c>
      <c r="D14" s="569">
        <v>700</v>
      </c>
      <c r="E14" s="569">
        <v>700</v>
      </c>
      <c r="F14" s="570" t="s">
        <v>74</v>
      </c>
      <c r="G14" s="570" t="s">
        <v>74</v>
      </c>
      <c r="H14" s="565"/>
    </row>
    <row r="15" spans="1:7" ht="12.75">
      <c r="A15" s="1"/>
      <c r="B15" s="1"/>
      <c r="C15" s="1"/>
      <c r="D15" s="1"/>
      <c r="E15" s="1"/>
      <c r="F15" s="1"/>
      <c r="G15" s="1"/>
    </row>
  </sheetData>
  <mergeCells count="9">
    <mergeCell ref="A14:B14"/>
    <mergeCell ref="A4:G4"/>
    <mergeCell ref="A6:A8"/>
    <mergeCell ref="B6:B8"/>
    <mergeCell ref="C6:C8"/>
    <mergeCell ref="D6:D8"/>
    <mergeCell ref="E6:G6"/>
    <mergeCell ref="E7:E8"/>
    <mergeCell ref="G7:G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" sqref="A1:IV16384"/>
    </sheetView>
  </sheetViews>
  <sheetFormatPr defaultColWidth="9.00390625" defaultRowHeight="12.75"/>
  <cols>
    <col min="1" max="1" width="5.75390625" style="0" customWidth="1"/>
    <col min="2" max="2" width="8.75390625" style="0" customWidth="1"/>
    <col min="3" max="3" width="11.875" style="0" customWidth="1"/>
    <col min="4" max="4" width="11.75390625" style="0" customWidth="1"/>
    <col min="5" max="5" width="11.875" style="0" customWidth="1"/>
    <col min="6" max="6" width="15.00390625" style="0" customWidth="1"/>
    <col min="7" max="7" width="24.00390625" style="0" customWidth="1"/>
  </cols>
  <sheetData>
    <row r="1" ht="12.75">
      <c r="F1" s="290" t="s">
        <v>389</v>
      </c>
    </row>
    <row r="2" ht="12.75">
      <c r="F2" s="290" t="s">
        <v>390</v>
      </c>
    </row>
    <row r="4" spans="1:7" ht="60" customHeight="1">
      <c r="A4" s="787" t="s">
        <v>391</v>
      </c>
      <c r="B4" s="787"/>
      <c r="C4" s="787"/>
      <c r="D4" s="787"/>
      <c r="E4" s="787"/>
      <c r="F4" s="787"/>
      <c r="G4" s="787"/>
    </row>
    <row r="5" spans="1:7" ht="12.75">
      <c r="A5" s="554"/>
      <c r="B5" s="554"/>
      <c r="C5" s="554"/>
      <c r="D5" s="554"/>
      <c r="E5" s="554"/>
      <c r="F5" s="554"/>
      <c r="G5" s="555"/>
    </row>
    <row r="6" spans="1:7" ht="12.75">
      <c r="A6" s="788" t="s">
        <v>1</v>
      </c>
      <c r="B6" s="789" t="s">
        <v>376</v>
      </c>
      <c r="C6" s="792" t="s">
        <v>384</v>
      </c>
      <c r="D6" s="792" t="s">
        <v>385</v>
      </c>
      <c r="E6" s="792" t="s">
        <v>236</v>
      </c>
      <c r="F6" s="792"/>
      <c r="G6" s="792"/>
    </row>
    <row r="7" spans="1:7" ht="12.75">
      <c r="A7" s="788"/>
      <c r="B7" s="790"/>
      <c r="C7" s="788"/>
      <c r="D7" s="792"/>
      <c r="E7" s="792" t="s">
        <v>386</v>
      </c>
      <c r="F7" s="556" t="s">
        <v>91</v>
      </c>
      <c r="G7" s="792" t="s">
        <v>387</v>
      </c>
    </row>
    <row r="8" spans="1:7" ht="38.25">
      <c r="A8" s="788"/>
      <c r="B8" s="791"/>
      <c r="C8" s="788"/>
      <c r="D8" s="792"/>
      <c r="E8" s="792"/>
      <c r="F8" s="556" t="s">
        <v>392</v>
      </c>
      <c r="G8" s="792"/>
    </row>
    <row r="9" spans="1:7" ht="12.75">
      <c r="A9" s="557">
        <v>1</v>
      </c>
      <c r="B9" s="557">
        <v>2</v>
      </c>
      <c r="C9" s="557">
        <v>3</v>
      </c>
      <c r="D9" s="557">
        <v>4</v>
      </c>
      <c r="E9" s="557">
        <v>5</v>
      </c>
      <c r="F9" s="557">
        <v>6</v>
      </c>
      <c r="G9" s="557">
        <v>7</v>
      </c>
    </row>
    <row r="10" spans="1:7" ht="12.75">
      <c r="A10" s="558"/>
      <c r="B10" s="559"/>
      <c r="C10" s="558"/>
      <c r="D10" s="558"/>
      <c r="E10" s="558"/>
      <c r="F10" s="558"/>
      <c r="G10" s="558"/>
    </row>
    <row r="11" spans="1:8" ht="12.75">
      <c r="A11" s="560">
        <v>600</v>
      </c>
      <c r="B11" s="561">
        <v>60014</v>
      </c>
      <c r="C11" s="562">
        <v>75000</v>
      </c>
      <c r="D11" s="563">
        <v>75000</v>
      </c>
      <c r="E11" s="562">
        <v>75000</v>
      </c>
      <c r="F11" s="564" t="s">
        <v>74</v>
      </c>
      <c r="G11" s="564" t="s">
        <v>74</v>
      </c>
      <c r="H11" s="565"/>
    </row>
    <row r="12" spans="1:13" ht="12.75">
      <c r="A12" s="434"/>
      <c r="B12" s="434"/>
      <c r="C12" s="434"/>
      <c r="D12" s="434"/>
      <c r="E12" s="434"/>
      <c r="F12" s="567"/>
      <c r="G12" s="567"/>
      <c r="H12" s="565"/>
      <c r="M12" s="1"/>
    </row>
    <row r="13" spans="1:8" ht="12.75" hidden="1">
      <c r="A13" s="566">
        <v>754</v>
      </c>
      <c r="B13" s="559">
        <v>75414</v>
      </c>
      <c r="C13" s="567">
        <v>400</v>
      </c>
      <c r="D13" s="568">
        <v>400</v>
      </c>
      <c r="E13" s="567">
        <v>400</v>
      </c>
      <c r="F13" s="567">
        <v>0</v>
      </c>
      <c r="G13" s="567">
        <v>0</v>
      </c>
      <c r="H13" s="565"/>
    </row>
    <row r="14" spans="1:8" ht="15">
      <c r="A14" s="785" t="s">
        <v>111</v>
      </c>
      <c r="B14" s="786"/>
      <c r="C14" s="569">
        <v>75000</v>
      </c>
      <c r="D14" s="569">
        <v>75000</v>
      </c>
      <c r="E14" s="569">
        <v>75000</v>
      </c>
      <c r="F14" s="570" t="s">
        <v>74</v>
      </c>
      <c r="G14" s="570" t="s">
        <v>74</v>
      </c>
      <c r="H14" s="565"/>
    </row>
    <row r="15" spans="1:7" ht="12.75">
      <c r="A15" s="1"/>
      <c r="B15" s="1"/>
      <c r="C15" s="1"/>
      <c r="D15" s="1"/>
      <c r="E15" s="1"/>
      <c r="F15" s="1"/>
      <c r="G15" s="1"/>
    </row>
  </sheetData>
  <mergeCells count="9">
    <mergeCell ref="A14:B14"/>
    <mergeCell ref="A4:G4"/>
    <mergeCell ref="A6:A8"/>
    <mergeCell ref="B6:B8"/>
    <mergeCell ref="C6:C8"/>
    <mergeCell ref="D6:D8"/>
    <mergeCell ref="E6:G6"/>
    <mergeCell ref="E7:E8"/>
    <mergeCell ref="G7:G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FINANSOWY_1</cp:lastModifiedBy>
  <cp:lastPrinted>2009-11-13T07:36:31Z</cp:lastPrinted>
  <dcterms:created xsi:type="dcterms:W3CDTF">2009-10-16T09:34:58Z</dcterms:created>
  <dcterms:modified xsi:type="dcterms:W3CDTF">2009-12-18T06:31:50Z</dcterms:modified>
  <cp:category/>
  <cp:version/>
  <cp:contentType/>
  <cp:contentStatus/>
</cp:coreProperties>
</file>